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activeTab="7"/>
  </bookViews>
  <sheets>
    <sheet name="вариант 2020" sheetId="1" r:id="rId1"/>
    <sheet name="го чс 2013" sheetId="2" r:id="rId2"/>
    <sheet name="переправа 2013" sheetId="3" r:id="rId3"/>
    <sheet name="дороги 2013" sheetId="4" r:id="rId4"/>
    <sheet name="Мун.дор.фонд" sheetId="5" r:id="rId5"/>
    <sheet name="ЖКХ" sheetId="6" r:id="rId6"/>
    <sheet name="ул осв 2013" sheetId="7" r:id="rId7"/>
    <sheet name="благоустройство 2013 (2)" sheetId="8" r:id="rId8"/>
    <sheet name="праздничные мероприятия" sheetId="9" r:id="rId9"/>
    <sheet name="Лист1" sheetId="10" r:id="rId10"/>
    <sheet name="Лист2" sheetId="11" r:id="rId11"/>
  </sheets>
  <definedNames>
    <definedName name="_xlnm.Print_Titles" localSheetId="0">'вариант 2020'!$4:$4</definedName>
  </definedNames>
  <calcPr fullCalcOnLoad="1"/>
</workbook>
</file>

<file path=xl/sharedStrings.xml><?xml version="1.0" encoding="utf-8"?>
<sst xmlns="http://schemas.openxmlformats.org/spreadsheetml/2006/main" count="319" uniqueCount="226">
  <si>
    <t>Итого</t>
  </si>
  <si>
    <t>содержание ледовых переправ</t>
  </si>
  <si>
    <t>Расшифровка расходов по ст."Уличное освещение"</t>
  </si>
  <si>
    <t>Расшифровка расходов по ст."Благоустройство"</t>
  </si>
  <si>
    <t>Расшифровка расходов по ст."Весенне-осенняя переправа"</t>
  </si>
  <si>
    <t>перевозка пассажиров речным транспортом</t>
  </si>
  <si>
    <t>Расшифровка расходов по ст."Мероприятия по предупреждению и ликвидации последствий чрезвычайных ситуаций и стихийных бедствий"</t>
  </si>
  <si>
    <t>противопожарные мероприятия (опашка)</t>
  </si>
  <si>
    <t>№ п/п</t>
  </si>
  <si>
    <t>Итого:</t>
  </si>
  <si>
    <t>устройство мостков м/р Мельничный ( т.р.), Гарь ( т.р.), Пролетарский ( т.р.)</t>
  </si>
  <si>
    <t>натягивание и сбор троса в осенний период (переправа п.Гарь)</t>
  </si>
  <si>
    <t>тыс.рублей</t>
  </si>
  <si>
    <t>Наименование расходов</t>
  </si>
  <si>
    <t>Резервный фонд</t>
  </si>
  <si>
    <t>Общегосударственные расходы всего:</t>
  </si>
  <si>
    <t>Национальная оборона (содержание ВУС)</t>
  </si>
  <si>
    <t>Национальная безопасность всего:</t>
  </si>
  <si>
    <t>Национальная экономика всего:</t>
  </si>
  <si>
    <t>Расходы по погребению невостребованных тел (безродных)</t>
  </si>
  <si>
    <t>Жилищно-коммунальное хозяйство всего:</t>
  </si>
  <si>
    <t>Финансирование мероприятий по молодежной политике и мероприятий по работе с детьми</t>
  </si>
  <si>
    <t>Образование  всего:</t>
  </si>
  <si>
    <t>Финансирование мероприятий по физкультуре и спорту</t>
  </si>
  <si>
    <t>Здравоохранение  всего:</t>
  </si>
  <si>
    <t>Доплата к пенсии муниципальных служащих</t>
  </si>
  <si>
    <t>Социальная политика всего:</t>
  </si>
  <si>
    <t>Межбюджетные трансферты всего:</t>
  </si>
  <si>
    <t>устройство временных настилов в осенний период</t>
  </si>
  <si>
    <t xml:space="preserve">обслуживание уличного освещения </t>
  </si>
  <si>
    <t xml:space="preserve">зимнее содержание дорог </t>
  </si>
  <si>
    <t xml:space="preserve">Заливка катка , содержание </t>
  </si>
  <si>
    <t>устройство пешеходного перехода на льду</t>
  </si>
  <si>
    <t>приложение № 3</t>
  </si>
  <si>
    <t>приложение № 4</t>
  </si>
  <si>
    <t>приложение № 5</t>
  </si>
  <si>
    <t>приложение № 6</t>
  </si>
  <si>
    <t>приложение № 7</t>
  </si>
  <si>
    <t>МП "Поддержка и развитие малого и среднего предпринимательства"</t>
  </si>
  <si>
    <t>Благоустройство м/р Мельничный</t>
  </si>
  <si>
    <t xml:space="preserve">Благоустройство город </t>
  </si>
  <si>
    <t>Возмещение выпад.доходов по содержанию бани</t>
  </si>
  <si>
    <t>Монтаж, ограждение и демонтаж новогодних елей</t>
  </si>
  <si>
    <t>Грейдирование улиц</t>
  </si>
  <si>
    <t>Расшифровка расходов по ст."Коммунальное хозяйство"</t>
  </si>
  <si>
    <t>Культура всего (приложение № 10):</t>
  </si>
  <si>
    <t>Скашивание травы</t>
  </si>
  <si>
    <t>Осуществление гос.полномочий по определению перечня долж.лиц органов местного самоуправления, уполномоченных составлять протоколы об административных правонарушениях</t>
  </si>
  <si>
    <t>плата за пользование бюджетным кредитом</t>
  </si>
  <si>
    <t>Обслуживание муниципального долга:</t>
  </si>
  <si>
    <t>Иные межбюджетные трансферты</t>
  </si>
  <si>
    <t xml:space="preserve">поддержка общественных организаций </t>
  </si>
  <si>
    <t>Расшифровка расходов по ст."Ремонт дорог общего пользования" (за счет средств муниципального дорожного фонда)</t>
  </si>
  <si>
    <t>Вывоз мусора, уборка несанкционированных свалок</t>
  </si>
  <si>
    <t>обеспечение безопасности в паводковый период</t>
  </si>
  <si>
    <t>Осуществление отдельных полномочий по регулированию тарифов (субвенция из областного бюджета)</t>
  </si>
  <si>
    <t>актуализация схем теплоснабжения</t>
  </si>
  <si>
    <t>отжиг сухой травы</t>
  </si>
  <si>
    <t>уничтожение конопли</t>
  </si>
  <si>
    <t>Содержание  Думы всего, в том числе:</t>
  </si>
  <si>
    <t>командировочные расходы</t>
  </si>
  <si>
    <t>Фонд кап.ремонта за квартиры в соц.найме</t>
  </si>
  <si>
    <t>комплексная схема организации дорожного движения</t>
  </si>
  <si>
    <t>проведение экспертизы мероприятий в рамках программы "Комфортная среда"</t>
  </si>
  <si>
    <t>содержание пожарной машины добровольной пожарной дружины п.Гарь</t>
  </si>
  <si>
    <t>заправка водой пожарных автомашин</t>
  </si>
  <si>
    <t>ремонт и демонтаж  дорожных знаков</t>
  </si>
  <si>
    <t>Обрезка, вырубка  деревьев в черте города + услуги по утилизации</t>
  </si>
  <si>
    <t>приобретение новых дорожных знаков</t>
  </si>
  <si>
    <t>Вывоз мусора, уборка несанкционированных свалок с территорий кладбищ</t>
  </si>
  <si>
    <t>Расшифровка расходов по ст."Повышение безопасности дорожного движения"</t>
  </si>
  <si>
    <t>Аренда за показ фильмов</t>
  </si>
  <si>
    <t>Разработка ПСД пешеходного перехода ч/з реку Киренга</t>
  </si>
  <si>
    <t>актуализация схем водоснабжения</t>
  </si>
  <si>
    <t>Охрана окружающей среды всего:</t>
  </si>
  <si>
    <t>Создание мест (площадок) накопления ТКО</t>
  </si>
  <si>
    <t>всего доходов</t>
  </si>
  <si>
    <t>налоговые и неналоговые</t>
  </si>
  <si>
    <t xml:space="preserve">разрешенный дефицит 7,5% </t>
  </si>
  <si>
    <t>предельный объем расходов</t>
  </si>
  <si>
    <t>памятки, ламинирование</t>
  </si>
  <si>
    <t>установка сирен</t>
  </si>
  <si>
    <t>приобретение сирен (д.Сидорова, с.Никольск)</t>
  </si>
  <si>
    <t>покупка знаков"Купание запрещено" 6 шт., установка 16 шт.</t>
  </si>
  <si>
    <t>приобретение пожарного оборудования</t>
  </si>
  <si>
    <t>транспортные услуги с привлечением людей для тушения пожаров</t>
  </si>
  <si>
    <t>летнее содержание дорог(полив, вывоз грязи с обочин)</t>
  </si>
  <si>
    <t>покраска осевой линии 18 км.</t>
  </si>
  <si>
    <t>проект организации дорожного движения</t>
  </si>
  <si>
    <t xml:space="preserve">Ремонт асфальтобетонного покрытия дорог общего пользования </t>
  </si>
  <si>
    <t>Софинансирование подпрограммы "Модернизация объектов ЖКХ"</t>
  </si>
  <si>
    <t>приобретение энергосберегающих ламп + светодиодные светильники</t>
  </si>
  <si>
    <t>покупка мотокосы</t>
  </si>
  <si>
    <t>Разработка проекта набережной (ул.Ленрабочих) по программе "Малые города и исторические поселения" + госэкспертиза</t>
  </si>
  <si>
    <t>уличное освещение (эл.энергия), в том числе уличное освещение авиагородка ч/з ООО "Аэропорт -Киренск"</t>
  </si>
  <si>
    <t>Ремонт муниципального жилья</t>
  </si>
  <si>
    <t>Переселение граждан из ветхого и аварийного жилого фонда (снос зданий)</t>
  </si>
  <si>
    <t>услуга по обращению с ТКО из расчета 15 куб.м. в месяц при тарифе 648 руб.</t>
  </si>
  <si>
    <t>услуги по охране водонапорной башни в д.Воронино по договору ГПХ</t>
  </si>
  <si>
    <t>транспортный налог на муниципальную технику - 33 едн.</t>
  </si>
  <si>
    <t>монтаж, демонтаж новогодней атрибутики, 9 мая, услуги автомашины АГП к мероприятию "Проводы зимы"</t>
  </si>
  <si>
    <t>транспортные услуги(неучтенные работы)</t>
  </si>
  <si>
    <t>Мероприятия по предупреждению и ликвидации последствий чрезвычайных ситуаций и стихийных бедствий (приложение № 3)</t>
  </si>
  <si>
    <t>Возмещение расходов по весенне-осенней переправе (приложение № 4)</t>
  </si>
  <si>
    <t xml:space="preserve">Повышение безопасности дорожного движения (приложение № 5)  </t>
  </si>
  <si>
    <t>Муниципальный дорожный фонд (приложение № 6)</t>
  </si>
  <si>
    <t>Коммунальное хозяйство (приложение № 7)</t>
  </si>
  <si>
    <t xml:space="preserve">Уличное освещение (приложение № 8) </t>
  </si>
  <si>
    <t>Мероприятия по благоустройству поселения (приложение № 9)</t>
  </si>
  <si>
    <t>приложение № 8</t>
  </si>
  <si>
    <t>приложение № 9</t>
  </si>
  <si>
    <t>приобретение пож.кранов для установки в м-не Мельничный</t>
  </si>
  <si>
    <t>мероприятия ко Дню города</t>
  </si>
  <si>
    <t>ремонт и покраска ограждения ул.Воронинская</t>
  </si>
  <si>
    <t>ремонт и покраска ограждения ул.Ленрабочих (от маг."Киренчанка" до рынка "Дар")</t>
  </si>
  <si>
    <t>ремонт и покраска скамеек, перил ул.Ленрабочих (ред."Ленские зори")</t>
  </si>
  <si>
    <t>покраска (побелка) парапета по ул.Партизанской</t>
  </si>
  <si>
    <t>ремонт и покраска лестницы, перил и ограждения (спуск р."Дар")</t>
  </si>
  <si>
    <t xml:space="preserve">покраска (побелка) лестницы КБО </t>
  </si>
  <si>
    <t>покраска (побелка) лестницы (угол ул.Подгорной и ул.Свердлова)</t>
  </si>
  <si>
    <t>покраска (побелка) лестницы (Киренский Почтамт, Райно)</t>
  </si>
  <si>
    <t>ремонт и покраска лестницы к паромной переправе ул.Партизанская</t>
  </si>
  <si>
    <t>ремонт и покраска лестницы к паромной переправе "Киренск - Гарь"</t>
  </si>
  <si>
    <t>покраска остановок</t>
  </si>
  <si>
    <t>Ремонт асфальтобетонного покрытия дорог общего пользования (ул.Каландарашвили: Церковь, почта, алея любви)</t>
  </si>
  <si>
    <t>содержание пешеходных переходов 34 шт.(в т.ч.16 новых)</t>
  </si>
  <si>
    <t xml:space="preserve">Финансирование праздничных мероприятий, в том числе, юбилей города </t>
  </si>
  <si>
    <t xml:space="preserve">Бюджет на 2020-2022 годы </t>
  </si>
  <si>
    <t>разработка программы комплексного развития транспортной инфраструктуры</t>
  </si>
  <si>
    <t>организации обучения неработающего населения. Создание УКП</t>
  </si>
  <si>
    <t>Расшифровка расходов по ст."Праздничные мероприятия"</t>
  </si>
  <si>
    <t>приложение № 11</t>
  </si>
  <si>
    <t>Городские праздники: "Проводы зимы", 9 мая, Новый год</t>
  </si>
  <si>
    <t>День города (юбилейный год 2020г.), в том числе:</t>
  </si>
  <si>
    <t>выпуск книги</t>
  </si>
  <si>
    <t>значки к юбилею</t>
  </si>
  <si>
    <t>мероприятия МКУ "КДЦ "Современник"</t>
  </si>
  <si>
    <t>атрибутика города (флаг, герб, поч.гость)</t>
  </si>
  <si>
    <t>за счет средств федерального и областного бюджетов</t>
  </si>
  <si>
    <t>за счет средств местного бюджета</t>
  </si>
  <si>
    <t>всего изменения</t>
  </si>
  <si>
    <t>Разработка программы комплексного развития социальной инфраструктуры</t>
  </si>
  <si>
    <t>устройство водонапорной башни в м-не Гарь</t>
  </si>
  <si>
    <t>предпроектные работы по водозабору кв.Водников</t>
  </si>
  <si>
    <t>предпроектные работы по водозабору мкр.Центральный</t>
  </si>
  <si>
    <t>насосное оборудование для водозаборов</t>
  </si>
  <si>
    <t>устройство пожарных прорубей</t>
  </si>
  <si>
    <t>весенне-осенняя переправа катером</t>
  </si>
  <si>
    <t>Техническое обследование МКД в рамках программы переселения из АЖФ</t>
  </si>
  <si>
    <t>автономные пожарные извещатели без GSM-модулем</t>
  </si>
  <si>
    <t>приобретение и ремонт ограждения тротуаров</t>
  </si>
  <si>
    <t>остаток на 01.01.2020г.</t>
  </si>
  <si>
    <t>дефицит с учетом остатков на 01.01.2020г., в процентах</t>
  </si>
  <si>
    <t>дефицит без распределения остатков на 01.01.2020г., в процентах</t>
  </si>
  <si>
    <t>устройство на водонапорных башнях водопроводной арматуры для нормативного заправки пожарных автомашин</t>
  </si>
  <si>
    <t>Содержание детских площадок с учетом содержания общественной территории "Киренские просторы"</t>
  </si>
  <si>
    <t>ремонт мемориалов ВОВ</t>
  </si>
  <si>
    <t>Ремонт городской дамба за счет народных инициатив</t>
  </si>
  <si>
    <t>Содержание Главы МО (зар.плата и страховые взносы на 8 месяцев)</t>
  </si>
  <si>
    <t>оплата труда и страховые взносы на оплату труда  (зар.плата и страховые взносы на 8 месяцев)</t>
  </si>
  <si>
    <t>Ремонт асфальтобетонного покрытия дорог общего пользования (ямочный ремонт автобусного маршрута, и других улиц города)</t>
  </si>
  <si>
    <t>Формирование современной городской среды</t>
  </si>
  <si>
    <t>устройство "лежачих полицейских" 10 шт.</t>
  </si>
  <si>
    <t>приобретение провода СИП 1500 метров</t>
  </si>
  <si>
    <t>обустройство пастбищ для временного содержания бесхозных животных ( электропастух, монтаж-демонтаж электропастуха, балок)</t>
  </si>
  <si>
    <t>устройство спортивной площадки в мкр.Гарь</t>
  </si>
  <si>
    <t>утилизация энергосберегающих ламп</t>
  </si>
  <si>
    <t>Содержание контейнерных площадок (июнь-декабрь)</t>
  </si>
  <si>
    <t>откачка ливневой канализации 104м.куб.</t>
  </si>
  <si>
    <t>поддежка ТОС (территориальное общественное самоуправление)</t>
  </si>
  <si>
    <t>противопаводковые мероприятия (бурение лунок 500 шт.)</t>
  </si>
  <si>
    <t>Оценка воздействия на водные биоресурсы и среду их обитания к проектной документации по объекту «Устройство пешеходных переходов через реки Киренга и Лена на трассах Киренск – «Гарь», Киренск – «Мельничный, Киренск – «Пролетарский» в Киренском районе, Иркутской области</t>
  </si>
  <si>
    <t>Гос.экспертиза проект.документации ул.Косыгина</t>
  </si>
  <si>
    <t>аренда ТП-64РУ (мкрн.Аэропорт)</t>
  </si>
  <si>
    <t>Побелка деревьев</t>
  </si>
  <si>
    <t>Устройство остановки д.Коммуна</t>
  </si>
  <si>
    <t>Авторский надзор ул.Подгорная</t>
  </si>
  <si>
    <t>Расходы бюджета  Киренского МО в 2020г.</t>
  </si>
  <si>
    <t>Наименование</t>
  </si>
  <si>
    <t>сумма</t>
  </si>
  <si>
    <t>Содержание площадок временного накопления ТКО мкр.Мельничный (декабрь)</t>
  </si>
  <si>
    <t>геральдика</t>
  </si>
  <si>
    <t>ремонт входного крыльца</t>
  </si>
  <si>
    <t>приобретение пожарных щитов (10шт.)</t>
  </si>
  <si>
    <t>приобретение огнетушителей</t>
  </si>
  <si>
    <t>ремонт здания Коммунистической</t>
  </si>
  <si>
    <t>техобслуживание маршруток</t>
  </si>
  <si>
    <t>калибровка тохографов</t>
  </si>
  <si>
    <t>ремонт маршруток</t>
  </si>
  <si>
    <t>изготовл.тех.плана зем.участка</t>
  </si>
  <si>
    <t>автострахование маршруток</t>
  </si>
  <si>
    <t>покраска гаража</t>
  </si>
  <si>
    <t>электронный прием граждан</t>
  </si>
  <si>
    <t>оргтехника</t>
  </si>
  <si>
    <t>изменения</t>
  </si>
  <si>
    <t>за счет средств федерального и областного бюджетов, фондов</t>
  </si>
  <si>
    <t>Капитальный ремонт участка дороги ул.Подгорная</t>
  </si>
  <si>
    <t>проект зоны санитарной охраны для программы "Чистая вода"</t>
  </si>
  <si>
    <t xml:space="preserve">Содержание контейнерных площадок </t>
  </si>
  <si>
    <t>Содержание площадок временного накопления ТКО мкр.Мельничный</t>
  </si>
  <si>
    <t>Другие общегосударственные расходы: содержание имущества, наход-ся в муниц.собственности, ремонт, ком.услуги, и др. (приложение № 2) (приобретение контроллеров пассажиропотока для мун.автобусов - 30,0 тыс.руб.)</t>
  </si>
  <si>
    <t>бюджет на 24.07.2020г. с учетом изменений</t>
  </si>
  <si>
    <t>приобретение мобильного резервного источника электроснабжения (дизель-генератор) мощностью 100кВт</t>
  </si>
  <si>
    <t>устройство защитной минерализованной полосы мкр.Авиагородок</t>
  </si>
  <si>
    <t>Задолженность по оплате труда по обязательствам МП Север (исполнительное производство)</t>
  </si>
  <si>
    <t>восстановление мемориальных сооружений и объектов</t>
  </si>
  <si>
    <t>Субсидирование пассажирских перевозок</t>
  </si>
  <si>
    <t>штраф ГИБДД за неисполнение законных требований по зимней уборке дорог</t>
  </si>
  <si>
    <t>МКУ  КДЦ "Современник" (зар.плата и страховые взносы на 8 месяцев) + отмостка</t>
  </si>
  <si>
    <t>разработка паспортов автомобильных дорог</t>
  </si>
  <si>
    <t>Переселение граждан из ветхого и аварийного жилого фонда (оценка квартир АЖФ)</t>
  </si>
  <si>
    <t>косметический ремонт стеллы</t>
  </si>
  <si>
    <t>ремонт тротуара мкр Мельничный ул.Матросова</t>
  </si>
  <si>
    <t>Устройство бордюрного камня по ул.Коммунистической (около УФК)</t>
  </si>
  <si>
    <t>перенос ограждения (около маг.Киренчанка)</t>
  </si>
  <si>
    <t>Ремонт автодороги эксплуатирующейся организациями нефтегазового сектора экономики (ул.Полевая д.Кривошапкино - подъезд к свалке ТБО мкр.Мельничный</t>
  </si>
  <si>
    <t>отклонения</t>
  </si>
  <si>
    <t>профицит, тыс.руб.</t>
  </si>
  <si>
    <t>Страхование: дружины правопорядка и добровольной пожарной дружины</t>
  </si>
  <si>
    <t>28.08.2020г.</t>
  </si>
  <si>
    <t>бюджет на 28.08.2020г. с учетом изменений</t>
  </si>
  <si>
    <t>испытание и измерение оборудование ТП 64</t>
  </si>
  <si>
    <t>Восстановление мемориальных сооружений и объектов</t>
  </si>
  <si>
    <t>планируемый остаток "доходов, поступающих в порядке возмещения расходов, понесенных в связи с эксплуатацией имущества городских поселений"</t>
  </si>
  <si>
    <t>Содержание администрации поселения (приложение № 1) (зар.плата и страховые взносы на 8 месяцев)+доп.публикации в Ленские зори</t>
  </si>
  <si>
    <t>устройство тротуара от СОШ № 6 до спортзала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</si>
</sst>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  <numFmt numFmtId="202" formatCode="#,##0.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8" fillId="0" borderId="0" xfId="53" applyFont="1" applyAlignment="1">
      <alignment horizontal="center"/>
      <protection/>
    </xf>
    <xf numFmtId="0" fontId="7" fillId="0" borderId="0" xfId="53">
      <alignment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10" xfId="53" applyFont="1" applyBorder="1" applyAlignment="1">
      <alignment vertical="center" wrapText="1"/>
      <protection/>
    </xf>
    <xf numFmtId="0" fontId="7" fillId="0" borderId="0" xfId="53" applyAlignment="1">
      <alignment vertic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vertical="center" wrapText="1"/>
      <protection/>
    </xf>
    <xf numFmtId="0" fontId="6" fillId="0" borderId="10" xfId="53" applyFont="1" applyBorder="1" applyAlignment="1">
      <alignment vertical="center" wrapText="1"/>
      <protection/>
    </xf>
    <xf numFmtId="0" fontId="9" fillId="0" borderId="0" xfId="53" applyFont="1" applyAlignment="1">
      <alignment vertical="center"/>
      <protection/>
    </xf>
    <xf numFmtId="0" fontId="6" fillId="0" borderId="10" xfId="53" applyFont="1" applyBorder="1" applyAlignment="1">
      <alignment vertical="center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vertical="center"/>
      <protection/>
    </xf>
    <xf numFmtId="0" fontId="7" fillId="0" borderId="0" xfId="53" applyBorder="1">
      <alignment/>
      <protection/>
    </xf>
    <xf numFmtId="0" fontId="7" fillId="0" borderId="0" xfId="53" applyAlignment="1">
      <alignment/>
      <protection/>
    </xf>
    <xf numFmtId="0" fontId="7" fillId="0" borderId="0" xfId="53" applyAlignment="1">
      <alignment horizontal="center"/>
      <protection/>
    </xf>
    <xf numFmtId="49" fontId="7" fillId="0" borderId="0" xfId="53" applyNumberFormat="1" applyBorder="1">
      <alignment/>
      <protection/>
    </xf>
    <xf numFmtId="49" fontId="7" fillId="0" borderId="0" xfId="53" applyNumberFormat="1" applyFont="1" applyBorder="1">
      <alignment/>
      <protection/>
    </xf>
    <xf numFmtId="0" fontId="9" fillId="0" borderId="0" xfId="53" applyFont="1" applyBorder="1">
      <alignment/>
      <protection/>
    </xf>
    <xf numFmtId="0" fontId="7" fillId="0" borderId="0" xfId="53" applyBorder="1" applyAlignment="1">
      <alignment/>
      <protection/>
    </xf>
    <xf numFmtId="0" fontId="7" fillId="0" borderId="0" xfId="53" applyFill="1" applyBorder="1" applyAlignment="1">
      <alignment/>
      <protection/>
    </xf>
    <xf numFmtId="188" fontId="6" fillId="0" borderId="10" xfId="53" applyNumberFormat="1" applyFont="1" applyBorder="1" applyAlignment="1">
      <alignment horizontal="right" vertical="center"/>
      <protection/>
    </xf>
    <xf numFmtId="188" fontId="10" fillId="0" borderId="0" xfId="53" applyNumberFormat="1" applyFont="1">
      <alignment/>
      <protection/>
    </xf>
    <xf numFmtId="0" fontId="7" fillId="0" borderId="0" xfId="53" applyAlignment="1">
      <alignment horizontal="left"/>
      <protection/>
    </xf>
    <xf numFmtId="188" fontId="0" fillId="0" borderId="10" xfId="53" applyNumberFormat="1" applyFont="1" applyBorder="1" applyAlignment="1">
      <alignment horizontal="right" vertical="center"/>
      <protection/>
    </xf>
    <xf numFmtId="188" fontId="7" fillId="0" borderId="10" xfId="53" applyNumberFormat="1" applyBorder="1" applyAlignment="1">
      <alignment horizontal="right" vertical="center"/>
      <protection/>
    </xf>
    <xf numFmtId="188" fontId="9" fillId="0" borderId="10" xfId="53" applyNumberFormat="1" applyFont="1" applyBorder="1" applyAlignment="1">
      <alignment horizontal="right" vertical="center"/>
      <protection/>
    </xf>
    <xf numFmtId="188" fontId="7" fillId="33" borderId="10" xfId="53" applyNumberFormat="1" applyFill="1" applyBorder="1" applyAlignment="1">
      <alignment horizontal="right" vertical="center"/>
      <protection/>
    </xf>
    <xf numFmtId="188" fontId="7" fillId="0" borderId="10" xfId="53" applyNumberFormat="1" applyFont="1" applyBorder="1" applyAlignment="1">
      <alignment horizontal="right" vertical="center"/>
      <protection/>
    </xf>
    <xf numFmtId="0" fontId="7" fillId="0" borderId="0" xfId="53" applyFont="1" applyAlignment="1">
      <alignment vertical="center"/>
      <protection/>
    </xf>
    <xf numFmtId="0" fontId="0" fillId="0" borderId="0" xfId="54">
      <alignment/>
      <protection/>
    </xf>
    <xf numFmtId="0" fontId="4" fillId="0" borderId="0" xfId="54" applyFont="1">
      <alignment/>
      <protection/>
    </xf>
    <xf numFmtId="0" fontId="3" fillId="0" borderId="0" xfId="54" applyFont="1">
      <alignment/>
      <protection/>
    </xf>
    <xf numFmtId="0" fontId="6" fillId="0" borderId="0" xfId="54" applyFont="1">
      <alignment/>
      <protection/>
    </xf>
    <xf numFmtId="0" fontId="5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10" xfId="54" applyFont="1" applyBorder="1" applyAlignment="1">
      <alignment horizontal="center"/>
      <protection/>
    </xf>
    <xf numFmtId="0" fontId="0" fillId="0" borderId="10" xfId="54" applyFont="1" applyBorder="1" applyAlignment="1">
      <alignment horizontal="center" vertical="center"/>
      <protection/>
    </xf>
    <xf numFmtId="0" fontId="6" fillId="0" borderId="10" xfId="54" applyFont="1" applyBorder="1" applyAlignment="1">
      <alignment horizontal="center" vertical="center"/>
      <protection/>
    </xf>
    <xf numFmtId="188" fontId="10" fillId="0" borderId="0" xfId="53" applyNumberFormat="1" applyFont="1" applyAlignment="1">
      <alignment horizontal="right"/>
      <protection/>
    </xf>
    <xf numFmtId="188" fontId="7" fillId="33" borderId="10" xfId="53" applyNumberFormat="1" applyFont="1" applyFill="1" applyBorder="1" applyAlignment="1">
      <alignment horizontal="right" vertical="center"/>
      <protection/>
    </xf>
    <xf numFmtId="0" fontId="0" fillId="33" borderId="10" xfId="53" applyFont="1" applyFill="1" applyBorder="1" applyAlignment="1">
      <alignment vertical="center" wrapText="1"/>
      <protection/>
    </xf>
    <xf numFmtId="0" fontId="6" fillId="33" borderId="10" xfId="53" applyFont="1" applyFill="1" applyBorder="1" applyAlignment="1">
      <alignment vertical="center" wrapText="1"/>
      <protection/>
    </xf>
    <xf numFmtId="188" fontId="6" fillId="33" borderId="10" xfId="53" applyNumberFormat="1" applyFont="1" applyFill="1" applyBorder="1" applyAlignment="1">
      <alignment horizontal="right" vertical="center"/>
      <protection/>
    </xf>
    <xf numFmtId="188" fontId="7" fillId="0" borderId="0" xfId="53" applyNumberFormat="1">
      <alignment/>
      <protection/>
    </xf>
    <xf numFmtId="0" fontId="6" fillId="0" borderId="10" xfId="53" applyFont="1" applyBorder="1" applyAlignment="1">
      <alignment horizontal="center" vertical="center"/>
      <protection/>
    </xf>
    <xf numFmtId="0" fontId="7" fillId="0" borderId="0" xfId="53" applyAlignment="1">
      <alignment horizontal="right"/>
      <protection/>
    </xf>
    <xf numFmtId="0" fontId="6" fillId="0" borderId="10" xfId="54" applyFont="1" applyBorder="1">
      <alignment/>
      <protection/>
    </xf>
    <xf numFmtId="0" fontId="0" fillId="33" borderId="10" xfId="54" applyFont="1" applyFill="1" applyBorder="1" applyAlignment="1">
      <alignment horizontal="center" vertical="center"/>
      <protection/>
    </xf>
    <xf numFmtId="0" fontId="0" fillId="33" borderId="10" xfId="54" applyFont="1" applyFill="1" applyBorder="1" applyAlignment="1">
      <alignment horizontal="left" vertical="center"/>
      <protection/>
    </xf>
    <xf numFmtId="188" fontId="0" fillId="33" borderId="10" xfId="54" applyNumberFormat="1" applyFont="1" applyFill="1" applyBorder="1" applyAlignment="1">
      <alignment horizontal="right" vertical="center"/>
      <protection/>
    </xf>
    <xf numFmtId="0" fontId="0" fillId="33" borderId="10" xfId="54" applyFont="1" applyFill="1" applyBorder="1" applyAlignment="1">
      <alignment horizontal="left" vertical="center" wrapText="1"/>
      <protection/>
    </xf>
    <xf numFmtId="188" fontId="0" fillId="0" borderId="10" xfId="54" applyNumberFormat="1" applyFont="1" applyBorder="1" applyAlignment="1">
      <alignment horizontal="right" vertical="center"/>
      <protection/>
    </xf>
    <xf numFmtId="188" fontId="6" fillId="0" borderId="10" xfId="54" applyNumberFormat="1" applyFont="1" applyBorder="1" applyAlignment="1">
      <alignment horizontal="right" vertical="center"/>
      <protection/>
    </xf>
    <xf numFmtId="0" fontId="0" fillId="0" borderId="10" xfId="54" applyFont="1" applyBorder="1" applyAlignment="1">
      <alignment horizontal="left" vertical="center" wrapText="1"/>
      <protection/>
    </xf>
    <xf numFmtId="188" fontId="0" fillId="0" borderId="10" xfId="54" applyNumberFormat="1" applyFont="1" applyFill="1" applyBorder="1" applyAlignment="1">
      <alignment horizontal="right" vertical="center"/>
      <protection/>
    </xf>
    <xf numFmtId="0" fontId="0" fillId="0" borderId="10" xfId="54" applyFont="1" applyBorder="1" applyAlignment="1">
      <alignment horizontal="left" vertical="center"/>
      <protection/>
    </xf>
    <xf numFmtId="0" fontId="0" fillId="0" borderId="10" xfId="54" applyFont="1" applyBorder="1">
      <alignment/>
      <protection/>
    </xf>
    <xf numFmtId="0" fontId="0" fillId="0" borderId="10" xfId="54" applyFont="1" applyBorder="1" applyAlignment="1">
      <alignment vertical="center"/>
      <protection/>
    </xf>
    <xf numFmtId="0" fontId="0" fillId="0" borderId="10" xfId="54" applyFont="1" applyBorder="1" applyAlignment="1">
      <alignment vertical="center" wrapText="1"/>
      <protection/>
    </xf>
    <xf numFmtId="188" fontId="0" fillId="0" borderId="10" xfId="54" applyNumberFormat="1" applyFont="1" applyBorder="1" applyAlignment="1">
      <alignment vertical="center"/>
      <protection/>
    </xf>
    <xf numFmtId="0" fontId="0" fillId="0" borderId="11" xfId="54" applyFont="1" applyBorder="1" applyAlignment="1">
      <alignment horizontal="right" vertical="center"/>
      <protection/>
    </xf>
    <xf numFmtId="0" fontId="0" fillId="0" borderId="10" xfId="54" applyFont="1" applyBorder="1" applyAlignment="1">
      <alignment wrapText="1"/>
      <protection/>
    </xf>
    <xf numFmtId="188" fontId="6" fillId="0" borderId="10" xfId="54" applyNumberFormat="1" applyFont="1" applyBorder="1">
      <alignment/>
      <protection/>
    </xf>
    <xf numFmtId="0" fontId="13" fillId="0" borderId="0" xfId="54" applyFont="1" applyAlignment="1">
      <alignment horizontal="center"/>
      <protection/>
    </xf>
    <xf numFmtId="0" fontId="0" fillId="0" borderId="0" xfId="54" applyFont="1" applyAlignment="1">
      <alignment horizontal="right"/>
      <protection/>
    </xf>
    <xf numFmtId="0" fontId="0" fillId="0" borderId="0" xfId="54" applyFont="1" applyAlignment="1">
      <alignment horizontal="center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right"/>
      <protection/>
    </xf>
    <xf numFmtId="0" fontId="9" fillId="0" borderId="0" xfId="53" applyFont="1" applyAlignment="1">
      <alignment horizontal="center" vertical="center"/>
      <protection/>
    </xf>
    <xf numFmtId="0" fontId="6" fillId="0" borderId="10" xfId="54" applyFont="1" applyBorder="1" applyAlignment="1">
      <alignment horizontal="left" vertical="center" wrapText="1"/>
      <protection/>
    </xf>
    <xf numFmtId="0" fontId="0" fillId="0" borderId="10" xfId="54" applyFont="1" applyBorder="1" applyAlignment="1">
      <alignment horizontal="right" vertical="center" wrapText="1"/>
      <protection/>
    </xf>
    <xf numFmtId="0" fontId="12" fillId="0" borderId="0" xfId="53" applyFont="1" applyAlignment="1">
      <alignment horizontal="center" vertical="center"/>
      <protection/>
    </xf>
    <xf numFmtId="14" fontId="6" fillId="0" borderId="0" xfId="53" applyNumberFormat="1" applyFont="1" applyAlignment="1">
      <alignment vertical="center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0" fillId="0" borderId="10" xfId="54" applyBorder="1">
      <alignment/>
      <protection/>
    </xf>
    <xf numFmtId="0" fontId="5" fillId="0" borderId="10" xfId="54" applyFont="1" applyBorder="1">
      <alignment/>
      <protection/>
    </xf>
    <xf numFmtId="0" fontId="15" fillId="0" borderId="10" xfId="54" applyFont="1" applyBorder="1">
      <alignment/>
      <protection/>
    </xf>
    <xf numFmtId="0" fontId="7" fillId="33" borderId="0" xfId="53" applyFill="1" applyAlignment="1">
      <alignment vertical="center"/>
      <protection/>
    </xf>
    <xf numFmtId="0" fontId="3" fillId="33" borderId="0" xfId="54" applyFont="1" applyFill="1">
      <alignment/>
      <protection/>
    </xf>
    <xf numFmtId="0" fontId="0" fillId="33" borderId="11" xfId="54" applyFont="1" applyFill="1" applyBorder="1" applyAlignment="1">
      <alignment horizontal="right" vertical="center"/>
      <protection/>
    </xf>
    <xf numFmtId="0" fontId="0" fillId="33" borderId="0" xfId="54" applyFill="1">
      <alignment/>
      <protection/>
    </xf>
    <xf numFmtId="2" fontId="10" fillId="0" borderId="0" xfId="53" applyNumberFormat="1" applyFont="1">
      <alignment/>
      <protection/>
    </xf>
    <xf numFmtId="0" fontId="6" fillId="0" borderId="11" xfId="54" applyFont="1" applyBorder="1" applyAlignment="1">
      <alignment horizontal="right" vertical="center"/>
      <protection/>
    </xf>
    <xf numFmtId="187" fontId="3" fillId="0" borderId="0" xfId="63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20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 wrapText="1"/>
    </xf>
    <xf numFmtId="188" fontId="0" fillId="0" borderId="0" xfId="54" applyNumberFormat="1">
      <alignment/>
      <protection/>
    </xf>
    <xf numFmtId="0" fontId="10" fillId="0" borderId="0" xfId="53" applyFont="1">
      <alignment/>
      <protection/>
    </xf>
    <xf numFmtId="0" fontId="10" fillId="0" borderId="0" xfId="53" applyFont="1" applyAlignment="1">
      <alignment horizontal="right"/>
      <protection/>
    </xf>
    <xf numFmtId="0" fontId="16" fillId="0" borderId="0" xfId="53" applyFont="1">
      <alignment/>
      <protection/>
    </xf>
    <xf numFmtId="188" fontId="16" fillId="0" borderId="0" xfId="53" applyNumberFormat="1" applyFont="1" applyAlignment="1">
      <alignment horizontal="right" wrapText="1"/>
      <protection/>
    </xf>
    <xf numFmtId="0" fontId="14" fillId="0" borderId="10" xfId="53" applyFont="1" applyBorder="1" applyAlignment="1">
      <alignment horizontal="center" vertical="center" wrapText="1"/>
      <protection/>
    </xf>
    <xf numFmtId="0" fontId="12" fillId="0" borderId="0" xfId="53" applyFont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/>
      <protection/>
    </xf>
    <xf numFmtId="0" fontId="14" fillId="0" borderId="10" xfId="53" applyFont="1" applyBorder="1" applyAlignment="1">
      <alignment horizontal="center" vertical="center"/>
      <protection/>
    </xf>
    <xf numFmtId="0" fontId="6" fillId="0" borderId="0" xfId="54" applyFont="1" applyAlignment="1">
      <alignment horizontal="right"/>
      <protection/>
    </xf>
    <xf numFmtId="0" fontId="13" fillId="0" borderId="0" xfId="54" applyFont="1" applyAlignment="1">
      <alignment horizontal="center"/>
      <protection/>
    </xf>
    <xf numFmtId="0" fontId="13" fillId="0" borderId="0" xfId="54" applyFont="1" applyAlignment="1">
      <alignment horizontal="center" wrapText="1"/>
      <protection/>
    </xf>
    <xf numFmtId="0" fontId="13" fillId="0" borderId="0" xfId="54" applyFont="1" applyFill="1" applyBorder="1" applyAlignment="1">
      <alignment horizontal="center" vertical="center" wrapText="1"/>
      <protection/>
    </xf>
    <xf numFmtId="0" fontId="13" fillId="34" borderId="0" xfId="54" applyFont="1" applyFill="1" applyBorder="1" applyAlignment="1">
      <alignment horizontal="center" vertical="top" wrapText="1"/>
      <protection/>
    </xf>
    <xf numFmtId="0" fontId="13" fillId="0" borderId="0" xfId="54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workbookViewId="0" topLeftCell="A1">
      <pane xSplit="2" ySplit="5" topLeftCell="C42" activePane="bottomRight" state="frozen"/>
      <selection pane="topLeft" activeCell="C6" sqref="C6:G7"/>
      <selection pane="topRight" activeCell="C6" sqref="C6:G7"/>
      <selection pane="bottomLeft" activeCell="C6" sqref="C6:G7"/>
      <selection pane="bottomRight" activeCell="B45" sqref="B45"/>
    </sheetView>
  </sheetViews>
  <sheetFormatPr defaultColWidth="9.140625" defaultRowHeight="14.25" customHeight="1"/>
  <cols>
    <col min="1" max="1" width="6.57421875" style="16" bestFit="1" customWidth="1"/>
    <col min="2" max="2" width="85.57421875" style="2" customWidth="1"/>
    <col min="3" max="3" width="12.28125" style="2" customWidth="1"/>
    <col min="4" max="4" width="13.57421875" style="2" customWidth="1"/>
    <col min="5" max="6" width="12.28125" style="2" customWidth="1"/>
    <col min="7" max="7" width="13.57421875" style="2" customWidth="1"/>
    <col min="8" max="16384" width="9.140625" style="2" customWidth="1"/>
  </cols>
  <sheetData>
    <row r="1" spans="1:7" ht="32.25" customHeight="1">
      <c r="A1" s="101" t="s">
        <v>177</v>
      </c>
      <c r="B1" s="101"/>
      <c r="C1" s="101"/>
      <c r="D1" s="101"/>
      <c r="E1" s="73"/>
      <c r="F1" s="73"/>
      <c r="G1" s="74" t="s">
        <v>219</v>
      </c>
    </row>
    <row r="2" spans="1:7" ht="21" customHeight="1">
      <c r="A2" s="1"/>
      <c r="B2" s="1"/>
      <c r="C2" s="47"/>
      <c r="G2" s="47" t="s">
        <v>12</v>
      </c>
    </row>
    <row r="3" spans="1:7" ht="21" customHeight="1">
      <c r="A3" s="102" t="s">
        <v>8</v>
      </c>
      <c r="B3" s="103" t="s">
        <v>13</v>
      </c>
      <c r="C3" s="100" t="s">
        <v>201</v>
      </c>
      <c r="D3" s="104" t="s">
        <v>194</v>
      </c>
      <c r="E3" s="104"/>
      <c r="F3" s="104"/>
      <c r="G3" s="100" t="s">
        <v>220</v>
      </c>
    </row>
    <row r="4" spans="1:7" s="70" customFormat="1" ht="59.25" customHeight="1">
      <c r="A4" s="102"/>
      <c r="B4" s="103"/>
      <c r="C4" s="100"/>
      <c r="D4" s="75" t="s">
        <v>195</v>
      </c>
      <c r="E4" s="75" t="s">
        <v>139</v>
      </c>
      <c r="F4" s="75" t="s">
        <v>140</v>
      </c>
      <c r="G4" s="100"/>
    </row>
    <row r="5" spans="1:7" ht="14.2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1:7" s="5" customFormat="1" ht="31.5" customHeight="1">
      <c r="A6" s="3">
        <v>1</v>
      </c>
      <c r="B6" s="42" t="s">
        <v>158</v>
      </c>
      <c r="C6" s="26">
        <v>1380</v>
      </c>
      <c r="D6" s="26"/>
      <c r="E6" s="26"/>
      <c r="F6" s="26">
        <f aca="true" t="shared" si="0" ref="F6:F14">SUM(D6:E6)</f>
        <v>0</v>
      </c>
      <c r="G6" s="26">
        <f aca="true" t="shared" si="1" ref="G6:G14">C6+F6</f>
        <v>1380</v>
      </c>
    </row>
    <row r="7" spans="1:7" s="5" customFormat="1" ht="12.75">
      <c r="A7" s="3">
        <v>2</v>
      </c>
      <c r="B7" s="4" t="s">
        <v>59</v>
      </c>
      <c r="C7" s="28">
        <f>C8+C9</f>
        <v>533.4</v>
      </c>
      <c r="D7" s="28">
        <f>D8+D9</f>
        <v>0</v>
      </c>
      <c r="E7" s="28">
        <f>E8+E9</f>
        <v>0</v>
      </c>
      <c r="F7" s="26">
        <f t="shared" si="0"/>
        <v>0</v>
      </c>
      <c r="G7" s="26">
        <f t="shared" si="1"/>
        <v>533.4</v>
      </c>
    </row>
    <row r="8" spans="1:7" s="5" customFormat="1" ht="25.5">
      <c r="A8" s="3">
        <v>3</v>
      </c>
      <c r="B8" s="4" t="s">
        <v>159</v>
      </c>
      <c r="C8" s="28">
        <v>483.4</v>
      </c>
      <c r="D8" s="28"/>
      <c r="E8" s="28"/>
      <c r="F8" s="26">
        <f t="shared" si="0"/>
        <v>0</v>
      </c>
      <c r="G8" s="26">
        <f t="shared" si="1"/>
        <v>483.4</v>
      </c>
    </row>
    <row r="9" spans="1:7" s="5" customFormat="1" ht="12.75">
      <c r="A9" s="3">
        <v>4</v>
      </c>
      <c r="B9" s="4" t="s">
        <v>60</v>
      </c>
      <c r="C9" s="28">
        <v>50</v>
      </c>
      <c r="D9" s="28"/>
      <c r="E9" s="28"/>
      <c r="F9" s="26">
        <f t="shared" si="0"/>
        <v>0</v>
      </c>
      <c r="G9" s="26">
        <f t="shared" si="1"/>
        <v>50</v>
      </c>
    </row>
    <row r="10" spans="1:7" s="5" customFormat="1" ht="25.5">
      <c r="A10" s="3">
        <v>5</v>
      </c>
      <c r="B10" s="7" t="s">
        <v>224</v>
      </c>
      <c r="C10" s="26">
        <v>27983.2</v>
      </c>
      <c r="D10" s="26"/>
      <c r="E10" s="26">
        <v>270</v>
      </c>
      <c r="F10" s="26">
        <f t="shared" si="0"/>
        <v>270</v>
      </c>
      <c r="G10" s="26">
        <f t="shared" si="1"/>
        <v>28253.2</v>
      </c>
    </row>
    <row r="11" spans="1:7" s="5" customFormat="1" ht="12.75">
      <c r="A11" s="3">
        <v>6</v>
      </c>
      <c r="B11" s="7" t="s">
        <v>14</v>
      </c>
      <c r="C11" s="26">
        <v>450</v>
      </c>
      <c r="D11" s="26"/>
      <c r="E11" s="26"/>
      <c r="F11" s="26">
        <f t="shared" si="0"/>
        <v>0</v>
      </c>
      <c r="G11" s="26">
        <f t="shared" si="1"/>
        <v>450</v>
      </c>
    </row>
    <row r="12" spans="1:7" s="5" customFormat="1" ht="38.25">
      <c r="A12" s="3">
        <v>7</v>
      </c>
      <c r="B12" s="4" t="s">
        <v>200</v>
      </c>
      <c r="C12" s="26">
        <v>2747</v>
      </c>
      <c r="D12" s="26"/>
      <c r="E12" s="26"/>
      <c r="F12" s="26">
        <f t="shared" si="0"/>
        <v>0</v>
      </c>
      <c r="G12" s="26">
        <f t="shared" si="1"/>
        <v>2747</v>
      </c>
    </row>
    <row r="13" spans="1:7" s="5" customFormat="1" ht="12.75">
      <c r="A13" s="3">
        <v>8</v>
      </c>
      <c r="B13" s="4" t="s">
        <v>204</v>
      </c>
      <c r="C13" s="26">
        <v>64.4</v>
      </c>
      <c r="D13" s="26"/>
      <c r="E13" s="26"/>
      <c r="F13" s="26">
        <f t="shared" si="0"/>
        <v>0</v>
      </c>
      <c r="G13" s="26">
        <f t="shared" si="1"/>
        <v>64.4</v>
      </c>
    </row>
    <row r="14" spans="1:7" s="5" customFormat="1" ht="38.25">
      <c r="A14" s="3">
        <v>9</v>
      </c>
      <c r="B14" s="4" t="s">
        <v>47</v>
      </c>
      <c r="C14" s="26">
        <v>0.7</v>
      </c>
      <c r="D14" s="26"/>
      <c r="E14" s="26"/>
      <c r="F14" s="26">
        <f t="shared" si="0"/>
        <v>0</v>
      </c>
      <c r="G14" s="26">
        <f t="shared" si="1"/>
        <v>0.7</v>
      </c>
    </row>
    <row r="15" spans="1:7" s="9" customFormat="1" ht="12.75">
      <c r="A15" s="3">
        <v>10</v>
      </c>
      <c r="B15" s="8" t="s">
        <v>15</v>
      </c>
      <c r="C15" s="22">
        <f>SUM(C6:C14)-C7</f>
        <v>33158.7</v>
      </c>
      <c r="D15" s="22">
        <f>SUM(D6:D14)-D7</f>
        <v>0</v>
      </c>
      <c r="E15" s="22">
        <f>SUM(E6:E14)-E7</f>
        <v>270</v>
      </c>
      <c r="F15" s="22">
        <f>SUM(F6:F14)-F7</f>
        <v>270</v>
      </c>
      <c r="G15" s="22">
        <f>SUM(G6:G14)-G7</f>
        <v>33428.7</v>
      </c>
    </row>
    <row r="16" spans="1:7" s="9" customFormat="1" ht="12.75">
      <c r="A16" s="3">
        <v>11</v>
      </c>
      <c r="B16" s="8" t="s">
        <v>16</v>
      </c>
      <c r="C16" s="27">
        <v>1385.5</v>
      </c>
      <c r="D16" s="27"/>
      <c r="E16" s="27"/>
      <c r="F16" s="27">
        <f>SUM(D16:E16)</f>
        <v>0</v>
      </c>
      <c r="G16" s="27">
        <f>C16+F16</f>
        <v>1385.5</v>
      </c>
    </row>
    <row r="17" spans="1:7" s="5" customFormat="1" ht="25.5">
      <c r="A17" s="3">
        <v>12</v>
      </c>
      <c r="B17" s="42" t="s">
        <v>102</v>
      </c>
      <c r="C17" s="28">
        <v>1931</v>
      </c>
      <c r="D17" s="28"/>
      <c r="E17" s="28"/>
      <c r="F17" s="26">
        <f>SUM(D17:E17)</f>
        <v>0</v>
      </c>
      <c r="G17" s="26">
        <f>C17+F17</f>
        <v>1931</v>
      </c>
    </row>
    <row r="18" spans="1:7" s="5" customFormat="1" ht="12.75">
      <c r="A18" s="3">
        <v>13</v>
      </c>
      <c r="B18" s="42" t="s">
        <v>218</v>
      </c>
      <c r="C18" s="28">
        <v>30</v>
      </c>
      <c r="D18" s="28"/>
      <c r="E18" s="28"/>
      <c r="F18" s="28">
        <f>SUM(D18:E18)</f>
        <v>0</v>
      </c>
      <c r="G18" s="28">
        <f>C18+F18</f>
        <v>30</v>
      </c>
    </row>
    <row r="19" spans="1:7" s="9" customFormat="1" ht="12.75">
      <c r="A19" s="3">
        <v>14</v>
      </c>
      <c r="B19" s="43" t="s">
        <v>17</v>
      </c>
      <c r="C19" s="44">
        <f>SUM(C17:C18)</f>
        <v>1961</v>
      </c>
      <c r="D19" s="44">
        <f>SUM(D17:D18)</f>
        <v>0</v>
      </c>
      <c r="E19" s="44">
        <f>SUM(E17:E18)</f>
        <v>0</v>
      </c>
      <c r="F19" s="44">
        <f>SUM(F17:F18)</f>
        <v>0</v>
      </c>
      <c r="G19" s="44">
        <f>SUM(G17:G18)</f>
        <v>1961</v>
      </c>
    </row>
    <row r="20" spans="1:7" s="5" customFormat="1" ht="25.5">
      <c r="A20" s="3">
        <v>15</v>
      </c>
      <c r="B20" s="11" t="s">
        <v>55</v>
      </c>
      <c r="C20" s="26">
        <v>240.5</v>
      </c>
      <c r="D20" s="26"/>
      <c r="E20" s="26"/>
      <c r="F20" s="26">
        <f aca="true" t="shared" si="2" ref="F20:F25">SUM(D20:E20)</f>
        <v>0</v>
      </c>
      <c r="G20" s="26">
        <f aca="true" t="shared" si="3" ref="G20:G25">C20+F20</f>
        <v>240.5</v>
      </c>
    </row>
    <row r="21" spans="1:7" s="5" customFormat="1" ht="12.75">
      <c r="A21" s="3">
        <v>16</v>
      </c>
      <c r="B21" s="11" t="s">
        <v>206</v>
      </c>
      <c r="C21" s="26">
        <v>441.6</v>
      </c>
      <c r="D21" s="26"/>
      <c r="E21" s="28"/>
      <c r="F21" s="26">
        <f t="shared" si="2"/>
        <v>0</v>
      </c>
      <c r="G21" s="26">
        <f t="shared" si="3"/>
        <v>441.6</v>
      </c>
    </row>
    <row r="22" spans="1:7" s="5" customFormat="1" ht="12.75">
      <c r="A22" s="3">
        <v>17</v>
      </c>
      <c r="B22" s="7" t="s">
        <v>103</v>
      </c>
      <c r="C22" s="26">
        <v>1787.3</v>
      </c>
      <c r="D22" s="26"/>
      <c r="E22" s="26"/>
      <c r="F22" s="26">
        <f t="shared" si="2"/>
        <v>0</v>
      </c>
      <c r="G22" s="26">
        <f t="shared" si="3"/>
        <v>1787.3</v>
      </c>
    </row>
    <row r="23" spans="1:7" s="5" customFormat="1" ht="12.75">
      <c r="A23" s="3">
        <v>18</v>
      </c>
      <c r="B23" s="7" t="s">
        <v>104</v>
      </c>
      <c r="C23" s="26">
        <v>16152.7</v>
      </c>
      <c r="D23" s="26"/>
      <c r="E23" s="26"/>
      <c r="F23" s="26">
        <f t="shared" si="2"/>
        <v>0</v>
      </c>
      <c r="G23" s="26">
        <f t="shared" si="3"/>
        <v>16152.7</v>
      </c>
    </row>
    <row r="24" spans="1:7" s="5" customFormat="1" ht="42" customHeight="1">
      <c r="A24" s="3">
        <v>19</v>
      </c>
      <c r="B24" s="11" t="s">
        <v>105</v>
      </c>
      <c r="C24" s="26">
        <v>96228.9</v>
      </c>
      <c r="D24" s="26"/>
      <c r="E24" s="26">
        <v>494.2</v>
      </c>
      <c r="F24" s="26">
        <f t="shared" si="2"/>
        <v>494.2</v>
      </c>
      <c r="G24" s="26">
        <f t="shared" si="3"/>
        <v>96723.09999999999</v>
      </c>
    </row>
    <row r="25" spans="1:7" s="5" customFormat="1" ht="12.75">
      <c r="A25" s="3">
        <v>20</v>
      </c>
      <c r="B25" s="11" t="s">
        <v>38</v>
      </c>
      <c r="C25" s="26">
        <v>50</v>
      </c>
      <c r="D25" s="26"/>
      <c r="E25" s="26"/>
      <c r="F25" s="26">
        <f t="shared" si="2"/>
        <v>0</v>
      </c>
      <c r="G25" s="26">
        <f t="shared" si="3"/>
        <v>50</v>
      </c>
    </row>
    <row r="26" spans="1:7" s="9" customFormat="1" ht="12.75">
      <c r="A26" s="3">
        <v>21</v>
      </c>
      <c r="B26" s="8" t="s">
        <v>18</v>
      </c>
      <c r="C26" s="22">
        <f>SUM(C20:C25)</f>
        <v>114901</v>
      </c>
      <c r="D26" s="22">
        <f>SUM(D20:D25)</f>
        <v>0</v>
      </c>
      <c r="E26" s="22">
        <f>SUM(E20:E25)</f>
        <v>494.2</v>
      </c>
      <c r="F26" s="22">
        <f>SUM(F20:F25)</f>
        <v>494.2</v>
      </c>
      <c r="G26" s="22">
        <f>SUM(G20:G25)</f>
        <v>115395.2</v>
      </c>
    </row>
    <row r="27" spans="1:7" s="5" customFormat="1" ht="12.75">
      <c r="A27" s="3">
        <v>22</v>
      </c>
      <c r="B27" s="4" t="s">
        <v>96</v>
      </c>
      <c r="C27" s="26">
        <v>800</v>
      </c>
      <c r="D27" s="26"/>
      <c r="E27" s="26"/>
      <c r="F27" s="26">
        <f aca="true" t="shared" si="4" ref="F27:F36">SUM(D27:E27)</f>
        <v>0</v>
      </c>
      <c r="G27" s="26">
        <f aca="true" t="shared" si="5" ref="G27:G36">C27+F27</f>
        <v>800</v>
      </c>
    </row>
    <row r="28" spans="1:7" s="5" customFormat="1" ht="12.75">
      <c r="A28" s="3">
        <v>23</v>
      </c>
      <c r="B28" s="4" t="s">
        <v>210</v>
      </c>
      <c r="C28" s="26">
        <v>50110.7</v>
      </c>
      <c r="D28" s="26"/>
      <c r="E28" s="26"/>
      <c r="F28" s="26">
        <f t="shared" si="4"/>
        <v>0</v>
      </c>
      <c r="G28" s="26">
        <f t="shared" si="5"/>
        <v>50110.7</v>
      </c>
    </row>
    <row r="29" spans="1:7" s="5" customFormat="1" ht="12.75">
      <c r="A29" s="3">
        <v>24</v>
      </c>
      <c r="B29" s="4" t="s">
        <v>95</v>
      </c>
      <c r="C29" s="26">
        <v>200</v>
      </c>
      <c r="D29" s="26"/>
      <c r="E29" s="26"/>
      <c r="F29" s="26">
        <f t="shared" si="4"/>
        <v>0</v>
      </c>
      <c r="G29" s="26">
        <f t="shared" si="5"/>
        <v>200</v>
      </c>
    </row>
    <row r="30" spans="1:7" s="5" customFormat="1" ht="12.75">
      <c r="A30" s="3">
        <v>25</v>
      </c>
      <c r="B30" s="4" t="s">
        <v>148</v>
      </c>
      <c r="C30" s="26">
        <v>560</v>
      </c>
      <c r="D30" s="26"/>
      <c r="E30" s="26"/>
      <c r="F30" s="26">
        <f t="shared" si="4"/>
        <v>0</v>
      </c>
      <c r="G30" s="26">
        <f t="shared" si="5"/>
        <v>560</v>
      </c>
    </row>
    <row r="31" spans="1:7" s="5" customFormat="1" ht="12.75">
      <c r="A31" s="3">
        <v>26</v>
      </c>
      <c r="B31" s="4" t="s">
        <v>61</v>
      </c>
      <c r="C31" s="26">
        <v>291.9</v>
      </c>
      <c r="D31" s="26"/>
      <c r="E31" s="26"/>
      <c r="F31" s="26">
        <f t="shared" si="4"/>
        <v>0</v>
      </c>
      <c r="G31" s="26">
        <f t="shared" si="5"/>
        <v>291.9</v>
      </c>
    </row>
    <row r="32" spans="1:7" s="5" customFormat="1" ht="12.75">
      <c r="A32" s="3">
        <v>27</v>
      </c>
      <c r="B32" s="11" t="s">
        <v>106</v>
      </c>
      <c r="C32" s="26">
        <v>14624.1</v>
      </c>
      <c r="D32" s="26"/>
      <c r="E32" s="26">
        <v>-804.2</v>
      </c>
      <c r="F32" s="26">
        <f t="shared" si="4"/>
        <v>-804.2</v>
      </c>
      <c r="G32" s="26">
        <f t="shared" si="5"/>
        <v>13819.9</v>
      </c>
    </row>
    <row r="33" spans="1:7" s="5" customFormat="1" ht="12.75">
      <c r="A33" s="3">
        <v>28</v>
      </c>
      <c r="B33" s="4" t="s">
        <v>41</v>
      </c>
      <c r="C33" s="28">
        <v>515.4</v>
      </c>
      <c r="D33" s="28"/>
      <c r="E33" s="28"/>
      <c r="F33" s="26">
        <f t="shared" si="4"/>
        <v>0</v>
      </c>
      <c r="G33" s="26">
        <f t="shared" si="5"/>
        <v>515.4</v>
      </c>
    </row>
    <row r="34" spans="1:7" s="5" customFormat="1" ht="12.75">
      <c r="A34" s="3">
        <v>29</v>
      </c>
      <c r="B34" s="7" t="s">
        <v>107</v>
      </c>
      <c r="C34" s="26">
        <v>3352.2</v>
      </c>
      <c r="D34" s="26"/>
      <c r="E34" s="26">
        <v>40</v>
      </c>
      <c r="F34" s="26">
        <f t="shared" si="4"/>
        <v>40</v>
      </c>
      <c r="G34" s="26">
        <f t="shared" si="5"/>
        <v>3392.2</v>
      </c>
    </row>
    <row r="35" spans="1:7" s="79" customFormat="1" ht="12.75">
      <c r="A35" s="3">
        <v>30</v>
      </c>
      <c r="B35" s="42" t="s">
        <v>19</v>
      </c>
      <c r="C35" s="28">
        <v>121.3</v>
      </c>
      <c r="D35" s="28"/>
      <c r="E35" s="28"/>
      <c r="F35" s="28">
        <f t="shared" si="4"/>
        <v>0</v>
      </c>
      <c r="G35" s="28">
        <f t="shared" si="5"/>
        <v>121.3</v>
      </c>
    </row>
    <row r="36" spans="1:7" s="5" customFormat="1" ht="12.75">
      <c r="A36" s="3">
        <v>31</v>
      </c>
      <c r="B36" s="7" t="s">
        <v>108</v>
      </c>
      <c r="C36" s="26">
        <v>19092.5</v>
      </c>
      <c r="D36" s="26">
        <v>-800</v>
      </c>
      <c r="E36" s="26"/>
      <c r="F36" s="26">
        <f t="shared" si="4"/>
        <v>-800</v>
      </c>
      <c r="G36" s="26">
        <f t="shared" si="5"/>
        <v>18292.5</v>
      </c>
    </row>
    <row r="37" spans="1:7" s="9" customFormat="1" ht="12.75">
      <c r="A37" s="3">
        <v>32</v>
      </c>
      <c r="B37" s="8" t="s">
        <v>20</v>
      </c>
      <c r="C37" s="22">
        <f>SUM(C27:C36)</f>
        <v>89668.09999999999</v>
      </c>
      <c r="D37" s="22">
        <f>SUM(D27:D36)</f>
        <v>-800</v>
      </c>
      <c r="E37" s="22">
        <f>SUM(E27:E36)</f>
        <v>-764.2</v>
      </c>
      <c r="F37" s="22">
        <f>SUM(F27:F36)</f>
        <v>-1564.2</v>
      </c>
      <c r="G37" s="22">
        <f>SUM(G27:G36)</f>
        <v>88103.9</v>
      </c>
    </row>
    <row r="38" spans="1:7" s="9" customFormat="1" ht="12.75">
      <c r="A38" s="3">
        <v>33</v>
      </c>
      <c r="B38" s="4" t="s">
        <v>75</v>
      </c>
      <c r="C38" s="25">
        <v>10527.6</v>
      </c>
      <c r="D38" s="25"/>
      <c r="E38" s="25"/>
      <c r="F38" s="26">
        <f>SUM(D38:E38)</f>
        <v>0</v>
      </c>
      <c r="G38" s="26">
        <f>C38+F38</f>
        <v>10527.6</v>
      </c>
    </row>
    <row r="39" spans="1:7" s="9" customFormat="1" ht="12.75">
      <c r="A39" s="3">
        <v>34</v>
      </c>
      <c r="B39" s="8" t="s">
        <v>74</v>
      </c>
      <c r="C39" s="22">
        <f>C38</f>
        <v>10527.6</v>
      </c>
      <c r="D39" s="22">
        <f>D38</f>
        <v>0</v>
      </c>
      <c r="E39" s="22">
        <f>E38</f>
        <v>0</v>
      </c>
      <c r="F39" s="22">
        <f>F38</f>
        <v>0</v>
      </c>
      <c r="G39" s="22">
        <f>G38</f>
        <v>10527.6</v>
      </c>
    </row>
    <row r="40" spans="1:7" s="9" customFormat="1" ht="12.75">
      <c r="A40" s="3">
        <v>35</v>
      </c>
      <c r="B40" s="4" t="s">
        <v>21</v>
      </c>
      <c r="C40" s="29">
        <v>100</v>
      </c>
      <c r="D40" s="29"/>
      <c r="E40" s="29"/>
      <c r="F40" s="26">
        <f>SUM(D40:E40)</f>
        <v>0</v>
      </c>
      <c r="G40" s="26">
        <f>C40+F40</f>
        <v>100</v>
      </c>
    </row>
    <row r="41" spans="1:7" s="9" customFormat="1" ht="12.75">
      <c r="A41" s="3">
        <v>36</v>
      </c>
      <c r="B41" s="8" t="s">
        <v>22</v>
      </c>
      <c r="C41" s="22">
        <f>C40</f>
        <v>100</v>
      </c>
      <c r="D41" s="22">
        <f>D40</f>
        <v>0</v>
      </c>
      <c r="E41" s="22">
        <f>E40</f>
        <v>0</v>
      </c>
      <c r="F41" s="22">
        <f>F40</f>
        <v>0</v>
      </c>
      <c r="G41" s="22">
        <f>G40</f>
        <v>100</v>
      </c>
    </row>
    <row r="42" spans="1:7" s="5" customFormat="1" ht="39" customHeight="1">
      <c r="A42" s="3">
        <v>37</v>
      </c>
      <c r="B42" s="4" t="s">
        <v>208</v>
      </c>
      <c r="C42" s="26">
        <v>26826.8</v>
      </c>
      <c r="D42" s="26"/>
      <c r="E42" s="26"/>
      <c r="F42" s="26">
        <f>SUM(D42:E42)</f>
        <v>0</v>
      </c>
      <c r="G42" s="26">
        <f>C42+F42</f>
        <v>26826.8</v>
      </c>
    </row>
    <row r="43" spans="1:7" s="5" customFormat="1" ht="12.75">
      <c r="A43" s="3">
        <v>38</v>
      </c>
      <c r="B43" s="4" t="s">
        <v>71</v>
      </c>
      <c r="C43" s="26">
        <v>1560</v>
      </c>
      <c r="D43" s="26"/>
      <c r="E43" s="26"/>
      <c r="F43" s="26">
        <f>SUM(D43:E43)</f>
        <v>0</v>
      </c>
      <c r="G43" s="26">
        <f>C43+F43</f>
        <v>1560</v>
      </c>
    </row>
    <row r="44" spans="1:7" s="5" customFormat="1" ht="12.75">
      <c r="A44" s="3">
        <v>39</v>
      </c>
      <c r="B44" s="4" t="s">
        <v>126</v>
      </c>
      <c r="C44" s="28">
        <v>1180</v>
      </c>
      <c r="D44" s="28"/>
      <c r="E44" s="28"/>
      <c r="F44" s="26">
        <f>SUM(D44:E44)</f>
        <v>0</v>
      </c>
      <c r="G44" s="26">
        <f>C44+F44</f>
        <v>1180</v>
      </c>
    </row>
    <row r="45" spans="1:7" s="5" customFormat="1" ht="12.75">
      <c r="A45" s="3">
        <v>40</v>
      </c>
      <c r="B45" s="55" t="s">
        <v>222</v>
      </c>
      <c r="C45" s="28"/>
      <c r="D45" s="28">
        <v>800</v>
      </c>
      <c r="E45" s="28"/>
      <c r="F45" s="26">
        <f>SUM(D45:E45)</f>
        <v>800</v>
      </c>
      <c r="G45" s="26">
        <f>C45+F45</f>
        <v>800</v>
      </c>
    </row>
    <row r="46" spans="1:7" s="9" customFormat="1" ht="12.75">
      <c r="A46" s="3">
        <v>41</v>
      </c>
      <c r="B46" s="8" t="s">
        <v>45</v>
      </c>
      <c r="C46" s="22">
        <f>SUM(C42:C45)</f>
        <v>29566.8</v>
      </c>
      <c r="D46" s="22">
        <f>SUM(D42:D45)</f>
        <v>800</v>
      </c>
      <c r="E46" s="22">
        <f>SUM(E42:E45)</f>
        <v>0</v>
      </c>
      <c r="F46" s="22">
        <f>SUM(F42:F45)</f>
        <v>800</v>
      </c>
      <c r="G46" s="22">
        <f>SUM(G42:G45)</f>
        <v>30366.8</v>
      </c>
    </row>
    <row r="47" spans="1:7" s="9" customFormat="1" ht="12.75">
      <c r="A47" s="3">
        <v>42</v>
      </c>
      <c r="B47" s="4" t="s">
        <v>23</v>
      </c>
      <c r="C47" s="29">
        <v>600</v>
      </c>
      <c r="D47" s="29"/>
      <c r="E47" s="29"/>
      <c r="F47" s="26">
        <f>SUM(D47:E47)</f>
        <v>0</v>
      </c>
      <c r="G47" s="26">
        <f>C47+F47</f>
        <v>600</v>
      </c>
    </row>
    <row r="48" spans="1:7" s="9" customFormat="1" ht="12.75">
      <c r="A48" s="3">
        <v>43</v>
      </c>
      <c r="B48" s="8" t="s">
        <v>24</v>
      </c>
      <c r="C48" s="22">
        <f>C47</f>
        <v>600</v>
      </c>
      <c r="D48" s="22">
        <f>D47</f>
        <v>0</v>
      </c>
      <c r="E48" s="22">
        <f>E47</f>
        <v>0</v>
      </c>
      <c r="F48" s="22">
        <f>F47</f>
        <v>0</v>
      </c>
      <c r="G48" s="22">
        <f>G47</f>
        <v>600</v>
      </c>
    </row>
    <row r="49" spans="1:7" s="9" customFormat="1" ht="12.75">
      <c r="A49" s="3">
        <v>44</v>
      </c>
      <c r="B49" s="4" t="s">
        <v>25</v>
      </c>
      <c r="C49" s="29">
        <v>694.6</v>
      </c>
      <c r="D49" s="29"/>
      <c r="E49" s="29"/>
      <c r="F49" s="26">
        <f>SUM(D49:E49)</f>
        <v>0</v>
      </c>
      <c r="G49" s="26">
        <f>C49+F49</f>
        <v>694.6</v>
      </c>
    </row>
    <row r="50" spans="1:7" s="9" customFormat="1" ht="12.75">
      <c r="A50" s="3">
        <v>45</v>
      </c>
      <c r="B50" s="4" t="s">
        <v>51</v>
      </c>
      <c r="C50" s="29">
        <v>150</v>
      </c>
      <c r="D50" s="29"/>
      <c r="E50" s="29"/>
      <c r="F50" s="26">
        <f>SUM(D50:E50)</f>
        <v>0</v>
      </c>
      <c r="G50" s="26">
        <f>C50+F50</f>
        <v>150</v>
      </c>
    </row>
    <row r="51" spans="1:7" s="9" customFormat="1" ht="12.75">
      <c r="A51" s="3">
        <v>46</v>
      </c>
      <c r="B51" s="8" t="s">
        <v>26</v>
      </c>
      <c r="C51" s="22">
        <f>SUM(C49:C50)</f>
        <v>844.6</v>
      </c>
      <c r="D51" s="22">
        <f>SUM(D49:D50)</f>
        <v>0</v>
      </c>
      <c r="E51" s="22">
        <f>SUM(E49:E50)</f>
        <v>0</v>
      </c>
      <c r="F51" s="22">
        <f>SUM(F49:F50)</f>
        <v>0</v>
      </c>
      <c r="G51" s="22">
        <f>SUM(G49:G50)</f>
        <v>844.6</v>
      </c>
    </row>
    <row r="52" spans="1:7" s="30" customFormat="1" ht="12.75">
      <c r="A52" s="3">
        <v>47</v>
      </c>
      <c r="B52" s="4" t="s">
        <v>48</v>
      </c>
      <c r="C52" s="25">
        <v>7.5</v>
      </c>
      <c r="D52" s="25"/>
      <c r="E52" s="25"/>
      <c r="F52" s="26">
        <f>SUM(D52:E52)</f>
        <v>0</v>
      </c>
      <c r="G52" s="26">
        <f>C52+F52</f>
        <v>7.5</v>
      </c>
    </row>
    <row r="53" spans="1:7" s="9" customFormat="1" ht="12.75">
      <c r="A53" s="3">
        <v>48</v>
      </c>
      <c r="B53" s="8" t="s">
        <v>49</v>
      </c>
      <c r="C53" s="22">
        <f>C52</f>
        <v>7.5</v>
      </c>
      <c r="D53" s="22">
        <f>D52</f>
        <v>0</v>
      </c>
      <c r="E53" s="22">
        <f>E52</f>
        <v>0</v>
      </c>
      <c r="F53" s="22">
        <f>F52</f>
        <v>0</v>
      </c>
      <c r="G53" s="22">
        <f>G52</f>
        <v>7.5</v>
      </c>
    </row>
    <row r="54" spans="1:7" s="9" customFormat="1" ht="12.75">
      <c r="A54" s="3">
        <v>49</v>
      </c>
      <c r="B54" s="4" t="s">
        <v>50</v>
      </c>
      <c r="C54" s="41">
        <f>610.4+1</f>
        <v>611.4</v>
      </c>
      <c r="D54" s="41"/>
      <c r="E54" s="41"/>
      <c r="F54" s="26">
        <f>SUM(D54:E54)</f>
        <v>0</v>
      </c>
      <c r="G54" s="26">
        <f>C54+F54</f>
        <v>611.4</v>
      </c>
    </row>
    <row r="55" spans="1:7" s="9" customFormat="1" ht="12.75">
      <c r="A55" s="3">
        <v>50</v>
      </c>
      <c r="B55" s="8" t="s">
        <v>27</v>
      </c>
      <c r="C55" s="22">
        <f>C54</f>
        <v>611.4</v>
      </c>
      <c r="D55" s="22">
        <f>D54</f>
        <v>0</v>
      </c>
      <c r="E55" s="22">
        <f>E54</f>
        <v>0</v>
      </c>
      <c r="F55" s="22">
        <f>F54</f>
        <v>0</v>
      </c>
      <c r="G55" s="22">
        <f>G54</f>
        <v>611.4</v>
      </c>
    </row>
    <row r="56" spans="1:7" s="9" customFormat="1" ht="12.75">
      <c r="A56" s="6"/>
      <c r="B56" s="4"/>
      <c r="C56" s="25"/>
      <c r="D56" s="25"/>
      <c r="E56" s="25"/>
      <c r="F56" s="25"/>
      <c r="G56" s="25"/>
    </row>
    <row r="57" spans="1:7" s="9" customFormat="1" ht="12.75">
      <c r="A57" s="46"/>
      <c r="B57" s="10" t="s">
        <v>0</v>
      </c>
      <c r="C57" s="22">
        <f>C15+C16+C19+C26+C37+C41+C46+C48+C51+C53+C55+C56+C39</f>
        <v>283332.19999999995</v>
      </c>
      <c r="D57" s="22">
        <f>D15+D16+D19+D26+D37+D41+D46+D48+D51+D53+D55+D56+D39</f>
        <v>0</v>
      </c>
      <c r="E57" s="22">
        <f>E15+E16+E19+E26+E37+E41+E46+E48+E51+E53+E55+E56+E39</f>
        <v>0</v>
      </c>
      <c r="F57" s="22">
        <f>F15+F16+F19+F26+F37+F41+F46+F48+F51+F53+F55+F56+F39</f>
        <v>0</v>
      </c>
      <c r="G57" s="22">
        <f>G15+G16+G19+G26+G37+G41+G46+G48+G51+G53+G55+G56+G39</f>
        <v>283332.19999999995</v>
      </c>
    </row>
    <row r="58" spans="1:2" s="5" customFormat="1" ht="12.75">
      <c r="A58" s="12"/>
      <c r="B58" s="13"/>
    </row>
    <row r="59" spans="2:7" ht="14.25" customHeight="1">
      <c r="B59" s="40"/>
      <c r="C59" s="23"/>
      <c r="D59" s="23"/>
      <c r="E59" s="23"/>
      <c r="F59" s="40" t="s">
        <v>76</v>
      </c>
      <c r="G59" s="23">
        <v>288427</v>
      </c>
    </row>
    <row r="60" spans="2:7" ht="14.25" customHeight="1">
      <c r="B60" s="40"/>
      <c r="C60" s="23"/>
      <c r="D60" s="23"/>
      <c r="E60" s="23"/>
      <c r="F60" s="40" t="s">
        <v>77</v>
      </c>
      <c r="G60" s="23">
        <v>99385.4</v>
      </c>
    </row>
    <row r="61" spans="2:7" ht="14.25" customHeight="1">
      <c r="B61" s="40"/>
      <c r="C61" s="23"/>
      <c r="D61" s="23"/>
      <c r="E61" s="23"/>
      <c r="F61" s="40" t="s">
        <v>78</v>
      </c>
      <c r="G61" s="23">
        <f>G60*0.075</f>
        <v>7453.904999999999</v>
      </c>
    </row>
    <row r="62" spans="2:7" ht="14.25" customHeight="1">
      <c r="B62" s="40"/>
      <c r="C62" s="23"/>
      <c r="D62" s="23"/>
      <c r="E62" s="23"/>
      <c r="F62" s="40" t="s">
        <v>151</v>
      </c>
      <c r="G62" s="23">
        <v>7218.9</v>
      </c>
    </row>
    <row r="63" spans="2:7" ht="14.25" customHeight="1">
      <c r="B63" s="40"/>
      <c r="C63" s="23"/>
      <c r="D63" s="23"/>
      <c r="E63" s="23"/>
      <c r="F63" s="40" t="s">
        <v>79</v>
      </c>
      <c r="G63" s="23">
        <f>G59+G61+G62</f>
        <v>303099.80500000005</v>
      </c>
    </row>
    <row r="64" spans="2:7" ht="14.25" customHeight="1">
      <c r="B64" s="40"/>
      <c r="C64" s="23"/>
      <c r="D64" s="23"/>
      <c r="E64" s="23"/>
      <c r="F64" s="40"/>
      <c r="G64" s="23"/>
    </row>
    <row r="65" spans="2:7" ht="14.25" customHeight="1">
      <c r="B65" s="40"/>
      <c r="C65" s="23"/>
      <c r="D65" s="23"/>
      <c r="E65" s="23"/>
      <c r="F65" s="40" t="s">
        <v>217</v>
      </c>
      <c r="G65" s="23">
        <f>G59-G57</f>
        <v>5094.800000000047</v>
      </c>
    </row>
    <row r="66" spans="2:7" ht="19.5" customHeight="1">
      <c r="B66" s="40"/>
      <c r="C66" s="23"/>
      <c r="D66" s="23"/>
      <c r="E66" s="23"/>
      <c r="F66" s="40" t="s">
        <v>152</v>
      </c>
      <c r="G66" s="83">
        <f>-(G62+G65)/G60*100</f>
        <v>-12.389848005843964</v>
      </c>
    </row>
    <row r="67" spans="1:7" ht="20.25" customHeight="1">
      <c r="A67" s="15"/>
      <c r="B67" s="40"/>
      <c r="C67" s="23"/>
      <c r="D67" s="23"/>
      <c r="E67" s="23"/>
      <c r="F67" s="40" t="s">
        <v>153</v>
      </c>
      <c r="G67" s="83">
        <f>(G57-G59)/G60*100</f>
        <v>-5.1263062783870135</v>
      </c>
    </row>
    <row r="68" spans="2:7" ht="28.5" customHeight="1">
      <c r="B68" s="99" t="s">
        <v>223</v>
      </c>
      <c r="C68" s="99"/>
      <c r="D68" s="99"/>
      <c r="E68" s="99"/>
      <c r="F68" s="99"/>
      <c r="G68" s="98">
        <v>18037.9</v>
      </c>
    </row>
    <row r="69" spans="2:7" ht="14.25" customHeight="1">
      <c r="B69" s="40"/>
      <c r="C69" s="45"/>
      <c r="F69" s="96"/>
      <c r="G69" s="23"/>
    </row>
    <row r="70" spans="2:7" ht="14.25" customHeight="1">
      <c r="B70" s="40"/>
      <c r="C70" s="45"/>
      <c r="F70" s="97" t="s">
        <v>216</v>
      </c>
      <c r="G70" s="23">
        <f>G71-G68</f>
        <v>-18037.9</v>
      </c>
    </row>
    <row r="71" spans="2:7" ht="14.25" customHeight="1">
      <c r="B71" s="40"/>
      <c r="F71" s="97"/>
      <c r="G71" s="23"/>
    </row>
    <row r="72" spans="1:2" ht="14.25" customHeight="1">
      <c r="A72" s="15"/>
      <c r="B72" s="15"/>
    </row>
    <row r="73" spans="1:2" ht="14.25" customHeight="1">
      <c r="A73" s="24"/>
      <c r="B73" s="17"/>
    </row>
    <row r="74" ht="14.25" customHeight="1">
      <c r="B74" s="17"/>
    </row>
    <row r="75" ht="14.25" customHeight="1">
      <c r="B75" s="17"/>
    </row>
    <row r="76" ht="14.25" customHeight="1">
      <c r="B76" s="18"/>
    </row>
    <row r="77" spans="1:2" ht="14.25" customHeight="1">
      <c r="A77" s="15"/>
      <c r="B77" s="17"/>
    </row>
    <row r="78" ht="14.25" customHeight="1">
      <c r="B78" s="19"/>
    </row>
    <row r="79" ht="14.25" customHeight="1">
      <c r="B79" s="14"/>
    </row>
    <row r="80" spans="1:2" ht="14.25" customHeight="1">
      <c r="A80" s="24"/>
      <c r="B80" s="20"/>
    </row>
    <row r="81" ht="14.25" customHeight="1">
      <c r="B81" s="21"/>
    </row>
  </sheetData>
  <sheetProtection/>
  <mergeCells count="7">
    <mergeCell ref="B68:F68"/>
    <mergeCell ref="G3:G4"/>
    <mergeCell ref="A1:D1"/>
    <mergeCell ref="A3:A4"/>
    <mergeCell ref="B3:B4"/>
    <mergeCell ref="C3:C4"/>
    <mergeCell ref="D3:F3"/>
  </mergeCells>
  <printOptions horizontalCentered="1"/>
  <pageMargins left="0.1968503937007874" right="0.1968503937007874" top="0.1968503937007874" bottom="0.1968503937007874" header="0.11811023622047245" footer="0.11811023622047245"/>
  <pageSetup fitToHeight="2" fitToWidth="1" orientation="landscape" paperSize="9" scale="88" r:id="rId1"/>
  <headerFooter alignWithMargins="0">
    <oddHeader>&amp;C&amp;Я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9.140625" style="86" customWidth="1"/>
    <col min="2" max="2" width="46.421875" style="86" customWidth="1"/>
    <col min="3" max="3" width="17.00390625" style="86" customWidth="1"/>
    <col min="4" max="16384" width="9.140625" style="86" customWidth="1"/>
  </cols>
  <sheetData>
    <row r="1" ht="15">
      <c r="B1" s="85"/>
    </row>
    <row r="2" spans="1:3" ht="15">
      <c r="A2" s="88"/>
      <c r="B2" s="87" t="s">
        <v>178</v>
      </c>
      <c r="C2" s="87" t="s">
        <v>179</v>
      </c>
    </row>
    <row r="3" spans="1:3" s="90" customFormat="1" ht="30.75" customHeight="1">
      <c r="A3" s="87">
        <v>1</v>
      </c>
      <c r="B3" s="89" t="s">
        <v>181</v>
      </c>
      <c r="C3" s="91">
        <v>76</v>
      </c>
    </row>
    <row r="4" spans="1:3" s="90" customFormat="1" ht="30">
      <c r="A4" s="87">
        <v>2</v>
      </c>
      <c r="B4" s="89" t="s">
        <v>167</v>
      </c>
      <c r="C4" s="91">
        <v>267.3</v>
      </c>
    </row>
    <row r="5" spans="1:3" s="90" customFormat="1" ht="45">
      <c r="A5" s="87">
        <v>3</v>
      </c>
      <c r="B5" s="89" t="s">
        <v>180</v>
      </c>
      <c r="C5" s="91">
        <v>65</v>
      </c>
    </row>
    <row r="6" spans="1:3" s="90" customFormat="1" ht="15">
      <c r="A6" s="87">
        <v>4</v>
      </c>
      <c r="B6" s="89" t="s">
        <v>174</v>
      </c>
      <c r="C6" s="91">
        <v>52.5</v>
      </c>
    </row>
    <row r="7" spans="1:3" s="90" customFormat="1" ht="30">
      <c r="A7" s="87">
        <v>5</v>
      </c>
      <c r="B7" s="89" t="s">
        <v>161</v>
      </c>
      <c r="C7" s="91">
        <v>500</v>
      </c>
    </row>
    <row r="8" spans="1:3" s="90" customFormat="1" ht="15">
      <c r="A8" s="87">
        <v>6</v>
      </c>
      <c r="B8" s="89" t="s">
        <v>166</v>
      </c>
      <c r="C8" s="91">
        <v>71.5</v>
      </c>
    </row>
    <row r="9" spans="1:3" s="90" customFormat="1" ht="15">
      <c r="A9" s="87">
        <v>7</v>
      </c>
      <c r="B9" s="89" t="s">
        <v>168</v>
      </c>
      <c r="C9" s="91">
        <v>70.2</v>
      </c>
    </row>
    <row r="10" spans="1:3" s="90" customFormat="1" ht="30">
      <c r="A10" s="87">
        <v>8</v>
      </c>
      <c r="B10" s="89" t="s">
        <v>169</v>
      </c>
      <c r="C10" s="91">
        <v>100</v>
      </c>
    </row>
    <row r="11" spans="1:3" s="90" customFormat="1" ht="30">
      <c r="A11" s="87">
        <v>9</v>
      </c>
      <c r="B11" s="89" t="s">
        <v>63</v>
      </c>
      <c r="C11" s="91">
        <v>50</v>
      </c>
    </row>
    <row r="12" spans="1:3" s="90" customFormat="1" ht="15">
      <c r="A12" s="87">
        <v>10</v>
      </c>
      <c r="B12" s="89" t="s">
        <v>175</v>
      </c>
      <c r="C12" s="91">
        <v>163.7</v>
      </c>
    </row>
    <row r="13" spans="1:3" s="90" customFormat="1" ht="30">
      <c r="A13" s="87">
        <v>11</v>
      </c>
      <c r="B13" s="89" t="s">
        <v>172</v>
      </c>
      <c r="C13" s="91">
        <v>156</v>
      </c>
    </row>
    <row r="14" spans="1:3" s="90" customFormat="1" ht="15">
      <c r="A14" s="87">
        <v>12</v>
      </c>
      <c r="B14" s="89" t="s">
        <v>176</v>
      </c>
      <c r="C14" s="91">
        <v>26.7</v>
      </c>
    </row>
    <row r="15" spans="1:3" s="90" customFormat="1" ht="30">
      <c r="A15" s="87">
        <v>13</v>
      </c>
      <c r="B15" s="89" t="s">
        <v>170</v>
      </c>
      <c r="C15" s="91">
        <v>71.9</v>
      </c>
    </row>
    <row r="16" spans="1:3" s="90" customFormat="1" ht="21.75" customHeight="1">
      <c r="A16" s="87">
        <v>14</v>
      </c>
      <c r="B16" s="94" t="s">
        <v>182</v>
      </c>
      <c r="C16" s="91">
        <v>74.993</v>
      </c>
    </row>
    <row r="17" spans="1:3" s="90" customFormat="1" ht="23.25" customHeight="1">
      <c r="A17" s="87">
        <v>15</v>
      </c>
      <c r="B17" s="94" t="s">
        <v>183</v>
      </c>
      <c r="C17" s="91">
        <v>88.4</v>
      </c>
    </row>
    <row r="18" spans="1:3" s="90" customFormat="1" ht="22.5" customHeight="1">
      <c r="A18" s="87">
        <v>16</v>
      </c>
      <c r="B18" s="94" t="s">
        <v>184</v>
      </c>
      <c r="C18" s="91">
        <v>13.8</v>
      </c>
    </row>
    <row r="19" spans="1:3" s="90" customFormat="1" ht="21" customHeight="1">
      <c r="A19" s="87">
        <v>17</v>
      </c>
      <c r="B19" s="89" t="s">
        <v>185</v>
      </c>
      <c r="C19" s="91">
        <v>150</v>
      </c>
    </row>
    <row r="20" spans="1:3" s="90" customFormat="1" ht="22.5" customHeight="1">
      <c r="A20" s="87">
        <v>18</v>
      </c>
      <c r="B20" s="89" t="s">
        <v>186</v>
      </c>
      <c r="C20" s="91">
        <v>4</v>
      </c>
    </row>
    <row r="21" spans="1:3" s="90" customFormat="1" ht="23.25" customHeight="1">
      <c r="A21" s="87">
        <v>19</v>
      </c>
      <c r="B21" s="89" t="s">
        <v>187</v>
      </c>
      <c r="C21" s="91">
        <v>54</v>
      </c>
    </row>
    <row r="22" spans="1:3" ht="25.5" customHeight="1">
      <c r="A22" s="87">
        <v>20</v>
      </c>
      <c r="B22" s="93" t="s">
        <v>188</v>
      </c>
      <c r="C22" s="92">
        <v>96</v>
      </c>
    </row>
    <row r="23" spans="1:3" ht="24" customHeight="1">
      <c r="A23" s="87">
        <v>21</v>
      </c>
      <c r="B23" s="93" t="s">
        <v>189</v>
      </c>
      <c r="C23" s="92">
        <v>45</v>
      </c>
    </row>
    <row r="24" spans="1:3" ht="25.5" customHeight="1">
      <c r="A24" s="87">
        <v>22</v>
      </c>
      <c r="B24" s="93" t="s">
        <v>190</v>
      </c>
      <c r="C24" s="92">
        <v>30</v>
      </c>
    </row>
    <row r="25" spans="1:3" ht="26.25" customHeight="1">
      <c r="A25" s="87">
        <v>23</v>
      </c>
      <c r="B25" s="93" t="s">
        <v>191</v>
      </c>
      <c r="C25" s="92">
        <v>118.4</v>
      </c>
    </row>
    <row r="26" spans="1:3" ht="21" customHeight="1">
      <c r="A26" s="87">
        <v>24</v>
      </c>
      <c r="B26" s="93" t="s">
        <v>192</v>
      </c>
      <c r="C26" s="92">
        <v>13.3</v>
      </c>
    </row>
    <row r="27" spans="1:3" ht="22.5" customHeight="1">
      <c r="A27" s="87">
        <v>25</v>
      </c>
      <c r="B27" s="93" t="s">
        <v>193</v>
      </c>
      <c r="C27" s="92">
        <v>117.7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42"/>
  <sheetViews>
    <sheetView zoomScalePageLayoutView="0" workbookViewId="0" topLeftCell="A1">
      <selection activeCell="C6" sqref="C6:G7"/>
    </sheetView>
  </sheetViews>
  <sheetFormatPr defaultColWidth="9.140625" defaultRowHeight="12.75"/>
  <cols>
    <col min="1" max="1" width="6.57421875" style="31" customWidth="1"/>
    <col min="2" max="2" width="56.00390625" style="31" customWidth="1"/>
    <col min="3" max="3" width="12.421875" style="31" customWidth="1"/>
    <col min="4" max="4" width="13.28125" style="31" customWidth="1"/>
    <col min="5" max="7" width="11.421875" style="31" customWidth="1"/>
    <col min="8" max="16384" width="9.140625" style="31" customWidth="1"/>
  </cols>
  <sheetData>
    <row r="1" spans="1:7" ht="18.75" customHeight="1">
      <c r="A1" s="105" t="s">
        <v>33</v>
      </c>
      <c r="B1" s="105"/>
      <c r="C1" s="105"/>
      <c r="D1" s="105"/>
      <c r="E1" s="105"/>
      <c r="F1" s="105"/>
      <c r="G1" s="105"/>
    </row>
    <row r="2" spans="1:7" ht="18">
      <c r="A2" s="106" t="s">
        <v>127</v>
      </c>
      <c r="B2" s="106"/>
      <c r="C2" s="106"/>
      <c r="D2" s="106"/>
      <c r="E2" s="106"/>
      <c r="F2" s="106"/>
      <c r="G2" s="106"/>
    </row>
    <row r="3" spans="1:3" ht="18">
      <c r="A3" s="68"/>
      <c r="B3" s="69"/>
      <c r="C3" s="68"/>
    </row>
    <row r="4" spans="1:7" ht="38.25" customHeight="1">
      <c r="A4" s="107" t="s">
        <v>6</v>
      </c>
      <c r="B4" s="107"/>
      <c r="C4" s="107"/>
      <c r="D4" s="107"/>
      <c r="E4" s="107"/>
      <c r="F4" s="107"/>
      <c r="G4" s="107"/>
    </row>
    <row r="5" spans="1:7" ht="12.75">
      <c r="A5" s="36"/>
      <c r="B5" s="67"/>
      <c r="C5" s="36"/>
      <c r="G5" s="47" t="s">
        <v>12</v>
      </c>
    </row>
    <row r="6" spans="1:7" s="2" customFormat="1" ht="21" customHeight="1">
      <c r="A6" s="102" t="s">
        <v>8</v>
      </c>
      <c r="B6" s="103" t="s">
        <v>13</v>
      </c>
      <c r="C6" s="100" t="s">
        <v>201</v>
      </c>
      <c r="D6" s="104" t="s">
        <v>194</v>
      </c>
      <c r="E6" s="104"/>
      <c r="F6" s="104"/>
      <c r="G6" s="100" t="s">
        <v>220</v>
      </c>
    </row>
    <row r="7" spans="1:7" s="70" customFormat="1" ht="59.25" customHeight="1">
      <c r="A7" s="102"/>
      <c r="B7" s="103"/>
      <c r="C7" s="100"/>
      <c r="D7" s="75" t="s">
        <v>138</v>
      </c>
      <c r="E7" s="75" t="s">
        <v>139</v>
      </c>
      <c r="F7" s="75" t="s">
        <v>140</v>
      </c>
      <c r="G7" s="100"/>
    </row>
    <row r="8" spans="1:7" s="2" customFormat="1" ht="14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12.75">
      <c r="A9" s="49">
        <v>1</v>
      </c>
      <c r="B9" s="50" t="s">
        <v>7</v>
      </c>
      <c r="C9" s="51">
        <v>200</v>
      </c>
      <c r="D9" s="26"/>
      <c r="E9" s="26"/>
      <c r="F9" s="26">
        <f aca="true" t="shared" si="0" ref="F9:F28">SUM(D9:E9)</f>
        <v>0</v>
      </c>
      <c r="G9" s="26">
        <f aca="true" t="shared" si="1" ref="G9:G28">C9+F9</f>
        <v>200</v>
      </c>
    </row>
    <row r="10" spans="1:7" ht="25.5">
      <c r="A10" s="49">
        <v>2</v>
      </c>
      <c r="B10" s="52" t="s">
        <v>11</v>
      </c>
      <c r="C10" s="51">
        <v>42.1</v>
      </c>
      <c r="D10" s="28"/>
      <c r="E10" s="28"/>
      <c r="F10" s="26">
        <f t="shared" si="0"/>
        <v>0</v>
      </c>
      <c r="G10" s="26">
        <f t="shared" si="1"/>
        <v>42.1</v>
      </c>
    </row>
    <row r="11" spans="1:7" ht="12.75">
      <c r="A11" s="49">
        <v>3</v>
      </c>
      <c r="B11" s="52" t="s">
        <v>149</v>
      </c>
      <c r="C11" s="51">
        <v>60.5</v>
      </c>
      <c r="D11" s="28"/>
      <c r="E11" s="28"/>
      <c r="F11" s="26">
        <f t="shared" si="0"/>
        <v>0</v>
      </c>
      <c r="G11" s="26">
        <f t="shared" si="1"/>
        <v>60.5</v>
      </c>
    </row>
    <row r="12" spans="1:7" ht="12.75" customHeight="1">
      <c r="A12" s="49">
        <v>4</v>
      </c>
      <c r="B12" s="52" t="s">
        <v>54</v>
      </c>
      <c r="C12" s="51">
        <v>80</v>
      </c>
      <c r="D12" s="26"/>
      <c r="E12" s="26"/>
      <c r="F12" s="26">
        <f t="shared" si="0"/>
        <v>0</v>
      </c>
      <c r="G12" s="26">
        <f t="shared" si="1"/>
        <v>80</v>
      </c>
    </row>
    <row r="13" spans="1:7" ht="12.75">
      <c r="A13" s="49">
        <v>5</v>
      </c>
      <c r="B13" s="52" t="s">
        <v>58</v>
      </c>
      <c r="C13" s="51">
        <v>200</v>
      </c>
      <c r="D13" s="26"/>
      <c r="E13" s="26"/>
      <c r="F13" s="26">
        <f t="shared" si="0"/>
        <v>0</v>
      </c>
      <c r="G13" s="26">
        <f t="shared" si="1"/>
        <v>200</v>
      </c>
    </row>
    <row r="14" spans="1:7" s="33" customFormat="1" ht="25.5">
      <c r="A14" s="49">
        <v>6</v>
      </c>
      <c r="B14" s="52" t="s">
        <v>64</v>
      </c>
      <c r="C14" s="53">
        <v>40</v>
      </c>
      <c r="D14" s="26"/>
      <c r="E14" s="26"/>
      <c r="F14" s="26">
        <f t="shared" si="0"/>
        <v>0</v>
      </c>
      <c r="G14" s="26">
        <f t="shared" si="1"/>
        <v>40</v>
      </c>
    </row>
    <row r="15" spans="1:7" s="33" customFormat="1" ht="15">
      <c r="A15" s="49">
        <v>7</v>
      </c>
      <c r="B15" s="52" t="s">
        <v>65</v>
      </c>
      <c r="C15" s="53">
        <v>6</v>
      </c>
      <c r="D15" s="26"/>
      <c r="E15" s="26"/>
      <c r="F15" s="26">
        <f t="shared" si="0"/>
        <v>0</v>
      </c>
      <c r="G15" s="26">
        <f t="shared" si="1"/>
        <v>6</v>
      </c>
    </row>
    <row r="16" spans="1:7" s="33" customFormat="1" ht="15">
      <c r="A16" s="49">
        <v>8</v>
      </c>
      <c r="B16" s="52" t="s">
        <v>80</v>
      </c>
      <c r="C16" s="53">
        <v>25</v>
      </c>
      <c r="D16" s="26"/>
      <c r="E16" s="26"/>
      <c r="F16" s="26">
        <f t="shared" si="0"/>
        <v>0</v>
      </c>
      <c r="G16" s="26">
        <f t="shared" si="1"/>
        <v>25</v>
      </c>
    </row>
    <row r="17" spans="1:7" s="33" customFormat="1" ht="25.5">
      <c r="A17" s="49">
        <v>9</v>
      </c>
      <c r="B17" s="52" t="s">
        <v>129</v>
      </c>
      <c r="C17" s="53">
        <v>15</v>
      </c>
      <c r="D17" s="26"/>
      <c r="E17" s="26"/>
      <c r="F17" s="26">
        <f t="shared" si="0"/>
        <v>0</v>
      </c>
      <c r="G17" s="26">
        <f t="shared" si="1"/>
        <v>15</v>
      </c>
    </row>
    <row r="18" spans="1:7" s="33" customFormat="1" ht="15">
      <c r="A18" s="49">
        <v>10</v>
      </c>
      <c r="B18" s="52" t="s">
        <v>83</v>
      </c>
      <c r="C18" s="53">
        <v>76</v>
      </c>
      <c r="D18" s="26"/>
      <c r="E18" s="26"/>
      <c r="F18" s="26">
        <f t="shared" si="0"/>
        <v>0</v>
      </c>
      <c r="G18" s="26">
        <f t="shared" si="1"/>
        <v>76</v>
      </c>
    </row>
    <row r="19" spans="1:7" s="33" customFormat="1" ht="15">
      <c r="A19" s="49">
        <v>11</v>
      </c>
      <c r="B19" s="52" t="s">
        <v>84</v>
      </c>
      <c r="C19" s="53">
        <v>73.8</v>
      </c>
      <c r="D19" s="26"/>
      <c r="E19" s="26"/>
      <c r="F19" s="26">
        <f t="shared" si="0"/>
        <v>0</v>
      </c>
      <c r="G19" s="26">
        <f t="shared" si="1"/>
        <v>73.8</v>
      </c>
    </row>
    <row r="20" spans="1:7" s="33" customFormat="1" ht="15">
      <c r="A20" s="49">
        <v>12</v>
      </c>
      <c r="B20" s="52" t="s">
        <v>81</v>
      </c>
      <c r="C20" s="53">
        <v>52.4</v>
      </c>
      <c r="D20" s="26"/>
      <c r="E20" s="26"/>
      <c r="F20" s="26">
        <f t="shared" si="0"/>
        <v>0</v>
      </c>
      <c r="G20" s="26">
        <f t="shared" si="1"/>
        <v>52.4</v>
      </c>
    </row>
    <row r="21" spans="1:7" s="33" customFormat="1" ht="15">
      <c r="A21" s="49">
        <v>13</v>
      </c>
      <c r="B21" s="52" t="s">
        <v>82</v>
      </c>
      <c r="C21" s="53">
        <v>130.3</v>
      </c>
      <c r="D21" s="26"/>
      <c r="E21" s="26"/>
      <c r="F21" s="26">
        <f t="shared" si="0"/>
        <v>0</v>
      </c>
      <c r="G21" s="26">
        <f t="shared" si="1"/>
        <v>130.3</v>
      </c>
    </row>
    <row r="22" spans="1:7" s="33" customFormat="1" ht="15">
      <c r="A22" s="49">
        <v>14</v>
      </c>
      <c r="B22" s="52" t="s">
        <v>57</v>
      </c>
      <c r="C22" s="53">
        <v>185</v>
      </c>
      <c r="D22" s="26"/>
      <c r="E22" s="26"/>
      <c r="F22" s="26">
        <f t="shared" si="0"/>
        <v>0</v>
      </c>
      <c r="G22" s="26">
        <f t="shared" si="1"/>
        <v>185</v>
      </c>
    </row>
    <row r="23" spans="1:7" s="80" customFormat="1" ht="25.5">
      <c r="A23" s="49">
        <v>15</v>
      </c>
      <c r="B23" s="52" t="s">
        <v>154</v>
      </c>
      <c r="C23" s="51">
        <v>185</v>
      </c>
      <c r="D23" s="41"/>
      <c r="E23" s="41"/>
      <c r="F23" s="26">
        <f t="shared" si="0"/>
        <v>0</v>
      </c>
      <c r="G23" s="26">
        <f t="shared" si="1"/>
        <v>185</v>
      </c>
    </row>
    <row r="24" spans="1:7" s="33" customFormat="1" ht="15">
      <c r="A24" s="49">
        <v>16</v>
      </c>
      <c r="B24" s="52" t="s">
        <v>111</v>
      </c>
      <c r="C24" s="53">
        <v>18</v>
      </c>
      <c r="D24" s="26"/>
      <c r="E24" s="26"/>
      <c r="F24" s="26">
        <f t="shared" si="0"/>
        <v>0</v>
      </c>
      <c r="G24" s="26">
        <f t="shared" si="1"/>
        <v>18</v>
      </c>
    </row>
    <row r="25" spans="1:7" s="33" customFormat="1" ht="25.5">
      <c r="A25" s="49">
        <v>17</v>
      </c>
      <c r="B25" s="52" t="s">
        <v>85</v>
      </c>
      <c r="C25" s="53">
        <v>100</v>
      </c>
      <c r="D25" s="26"/>
      <c r="E25" s="26"/>
      <c r="F25" s="26">
        <f t="shared" si="0"/>
        <v>0</v>
      </c>
      <c r="G25" s="26">
        <f t="shared" si="1"/>
        <v>100</v>
      </c>
    </row>
    <row r="26" spans="1:7" s="33" customFormat="1" ht="15">
      <c r="A26" s="49">
        <v>18</v>
      </c>
      <c r="B26" s="52" t="s">
        <v>170</v>
      </c>
      <c r="C26" s="53">
        <v>71.9</v>
      </c>
      <c r="D26" s="26"/>
      <c r="E26" s="26"/>
      <c r="F26" s="26">
        <f t="shared" si="0"/>
        <v>0</v>
      </c>
      <c r="G26" s="26">
        <f t="shared" si="1"/>
        <v>71.9</v>
      </c>
    </row>
    <row r="27" spans="1:7" s="33" customFormat="1" ht="25.5">
      <c r="A27" s="49">
        <v>19</v>
      </c>
      <c r="B27" s="52" t="s">
        <v>203</v>
      </c>
      <c r="C27" s="53">
        <v>250</v>
      </c>
      <c r="D27" s="26"/>
      <c r="E27" s="26"/>
      <c r="F27" s="26">
        <f t="shared" si="0"/>
        <v>0</v>
      </c>
      <c r="G27" s="26">
        <f t="shared" si="1"/>
        <v>250</v>
      </c>
    </row>
    <row r="28" spans="1:7" s="33" customFormat="1" ht="15">
      <c r="A28" s="49">
        <v>20</v>
      </c>
      <c r="B28" s="52" t="s">
        <v>146</v>
      </c>
      <c r="C28" s="53">
        <v>120</v>
      </c>
      <c r="D28" s="26"/>
      <c r="E28" s="27"/>
      <c r="F28" s="26">
        <f t="shared" si="0"/>
        <v>0</v>
      </c>
      <c r="G28" s="26">
        <f t="shared" si="1"/>
        <v>120</v>
      </c>
    </row>
    <row r="29" spans="1:7" ht="12.75">
      <c r="A29" s="3"/>
      <c r="B29" s="8" t="s">
        <v>9</v>
      </c>
      <c r="C29" s="22">
        <f>SUM(C9:C28)</f>
        <v>1931</v>
      </c>
      <c r="D29" s="22">
        <f>SUM(D9:D28)</f>
        <v>0</v>
      </c>
      <c r="E29" s="22">
        <f>SUM(E9:E28)</f>
        <v>0</v>
      </c>
      <c r="F29" s="22">
        <f>SUM(F9:F28)</f>
        <v>0</v>
      </c>
      <c r="G29" s="22">
        <f>SUM(G9:G28)</f>
        <v>1931</v>
      </c>
    </row>
    <row r="31" spans="1:3" ht="15.75">
      <c r="A31" s="35"/>
      <c r="C31" s="95"/>
    </row>
    <row r="42" ht="12.75">
      <c r="B42" s="36"/>
    </row>
  </sheetData>
  <sheetProtection/>
  <mergeCells count="8">
    <mergeCell ref="B6:B7"/>
    <mergeCell ref="C6:C7"/>
    <mergeCell ref="D6:F6"/>
    <mergeCell ref="G6:G7"/>
    <mergeCell ref="A1:G1"/>
    <mergeCell ref="A2:G2"/>
    <mergeCell ref="A4:G4"/>
    <mergeCell ref="A6:A7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25"/>
  <sheetViews>
    <sheetView zoomScalePageLayoutView="0" workbookViewId="0" topLeftCell="A1">
      <selection activeCell="C6" sqref="C6:G7"/>
    </sheetView>
  </sheetViews>
  <sheetFormatPr defaultColWidth="9.140625" defaultRowHeight="12.75"/>
  <cols>
    <col min="1" max="1" width="7.421875" style="31" customWidth="1"/>
    <col min="2" max="2" width="44.8515625" style="31" customWidth="1"/>
    <col min="3" max="4" width="13.421875" style="31" customWidth="1"/>
    <col min="5" max="5" width="12.8515625" style="31" customWidth="1"/>
    <col min="6" max="7" width="10.7109375" style="31" customWidth="1"/>
    <col min="8" max="16384" width="9.140625" style="31" customWidth="1"/>
  </cols>
  <sheetData>
    <row r="1" spans="1:7" ht="18.75" customHeight="1">
      <c r="A1" s="105" t="s">
        <v>34</v>
      </c>
      <c r="B1" s="105"/>
      <c r="C1" s="105"/>
      <c r="D1" s="105"/>
      <c r="E1" s="105"/>
      <c r="F1" s="105"/>
      <c r="G1" s="105"/>
    </row>
    <row r="2" spans="1:7" s="32" customFormat="1" ht="18">
      <c r="A2" s="106" t="s">
        <v>127</v>
      </c>
      <c r="B2" s="106"/>
      <c r="C2" s="106"/>
      <c r="D2" s="106"/>
      <c r="E2" s="106"/>
      <c r="F2" s="106"/>
      <c r="G2" s="106"/>
    </row>
    <row r="3" spans="1:3" s="32" customFormat="1" ht="18">
      <c r="A3" s="68"/>
      <c r="B3" s="68"/>
      <c r="C3" s="68"/>
    </row>
    <row r="4" spans="1:7" s="32" customFormat="1" ht="18">
      <c r="A4" s="106" t="s">
        <v>4</v>
      </c>
      <c r="B4" s="106"/>
      <c r="C4" s="106"/>
      <c r="D4" s="106"/>
      <c r="E4" s="106"/>
      <c r="F4" s="106"/>
      <c r="G4" s="106"/>
    </row>
    <row r="5" spans="1:7" s="32" customFormat="1" ht="12.75">
      <c r="A5" s="36"/>
      <c r="B5" s="36"/>
      <c r="C5" s="36"/>
      <c r="G5" s="47" t="s">
        <v>12</v>
      </c>
    </row>
    <row r="6" spans="1:7" s="2" customFormat="1" ht="21" customHeight="1">
      <c r="A6" s="102" t="s">
        <v>8</v>
      </c>
      <c r="B6" s="103" t="s">
        <v>13</v>
      </c>
      <c r="C6" s="100" t="s">
        <v>201</v>
      </c>
      <c r="D6" s="104" t="s">
        <v>194</v>
      </c>
      <c r="E6" s="104"/>
      <c r="F6" s="104"/>
      <c r="G6" s="100" t="s">
        <v>220</v>
      </c>
    </row>
    <row r="7" spans="1:7" s="70" customFormat="1" ht="59.25" customHeight="1">
      <c r="A7" s="102"/>
      <c r="B7" s="103"/>
      <c r="C7" s="100"/>
      <c r="D7" s="75" t="s">
        <v>138</v>
      </c>
      <c r="E7" s="75" t="s">
        <v>139</v>
      </c>
      <c r="F7" s="75" t="s">
        <v>140</v>
      </c>
      <c r="G7" s="100"/>
    </row>
    <row r="8" spans="1:7" s="2" customFormat="1" ht="14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s="32" customFormat="1" ht="25.5">
      <c r="A9" s="38">
        <v>1</v>
      </c>
      <c r="B9" s="55" t="s">
        <v>10</v>
      </c>
      <c r="C9" s="56">
        <v>1360.2</v>
      </c>
      <c r="D9" s="26"/>
      <c r="E9" s="26"/>
      <c r="F9" s="26">
        <f>SUM(D9:E9)</f>
        <v>0</v>
      </c>
      <c r="G9" s="26">
        <f>C9+F9</f>
        <v>1360.2</v>
      </c>
    </row>
    <row r="10" spans="1:7" s="32" customFormat="1" ht="89.25">
      <c r="A10" s="38">
        <v>2</v>
      </c>
      <c r="B10" s="55" t="s">
        <v>171</v>
      </c>
      <c r="C10" s="56">
        <v>74.3</v>
      </c>
      <c r="D10" s="26"/>
      <c r="E10" s="26"/>
      <c r="F10" s="26">
        <f>SUM(D10:E10)</f>
        <v>0</v>
      </c>
      <c r="G10" s="26">
        <f>C10+F10</f>
        <v>74.3</v>
      </c>
    </row>
    <row r="11" spans="1:7" s="32" customFormat="1" ht="12.75">
      <c r="A11" s="38">
        <v>3</v>
      </c>
      <c r="B11" s="55" t="s">
        <v>147</v>
      </c>
      <c r="C11" s="56">
        <v>157.2</v>
      </c>
      <c r="D11" s="26"/>
      <c r="E11" s="26"/>
      <c r="F11" s="26">
        <f>SUM(D11:E11)</f>
        <v>0</v>
      </c>
      <c r="G11" s="26">
        <f>C11+F11</f>
        <v>157.2</v>
      </c>
    </row>
    <row r="12" spans="1:7" s="32" customFormat="1" ht="12.75">
      <c r="A12" s="38">
        <v>4</v>
      </c>
      <c r="B12" s="55" t="s">
        <v>32</v>
      </c>
      <c r="C12" s="56">
        <v>45.6</v>
      </c>
      <c r="D12" s="28"/>
      <c r="E12" s="28"/>
      <c r="F12" s="26">
        <f>SUM(D12:E12)</f>
        <v>0</v>
      </c>
      <c r="G12" s="26">
        <f>C12+F12</f>
        <v>45.6</v>
      </c>
    </row>
    <row r="13" spans="1:7" s="32" customFormat="1" ht="12.75">
      <c r="A13" s="38">
        <v>5</v>
      </c>
      <c r="B13" s="57" t="s">
        <v>28</v>
      </c>
      <c r="C13" s="56">
        <v>150</v>
      </c>
      <c r="D13" s="28"/>
      <c r="E13" s="28"/>
      <c r="F13" s="26">
        <f>SUM(D13:E13)</f>
        <v>0</v>
      </c>
      <c r="G13" s="26">
        <f>C13+F13</f>
        <v>150</v>
      </c>
    </row>
    <row r="14" spans="1:7" s="32" customFormat="1" ht="12.75">
      <c r="A14" s="3"/>
      <c r="B14" s="8" t="s">
        <v>9</v>
      </c>
      <c r="C14" s="22">
        <f>SUM(C9:C13)</f>
        <v>1787.3</v>
      </c>
      <c r="D14" s="22">
        <f>SUM(D9:D13)</f>
        <v>0</v>
      </c>
      <c r="E14" s="22">
        <f>SUM(E9:E13)</f>
        <v>0</v>
      </c>
      <c r="F14" s="22">
        <f>SUM(F9:F13)</f>
        <v>0</v>
      </c>
      <c r="G14" s="22">
        <f>SUM(G9:G13)</f>
        <v>1787.3</v>
      </c>
    </row>
    <row r="25" ht="12.75">
      <c r="B25" s="36"/>
    </row>
  </sheetData>
  <sheetProtection/>
  <mergeCells count="8">
    <mergeCell ref="B6:B7"/>
    <mergeCell ref="C6:C7"/>
    <mergeCell ref="D6:F6"/>
    <mergeCell ref="G6:G7"/>
    <mergeCell ref="A1:G1"/>
    <mergeCell ref="A2:G2"/>
    <mergeCell ref="A4:G4"/>
    <mergeCell ref="A6:A7"/>
  </mergeCells>
  <printOptions horizontalCentered="1"/>
  <pageMargins left="0.5905511811023623" right="0.3937007874015748" top="0.984251968503937" bottom="0.984251968503937" header="0.5118110236220472" footer="0.5118110236220472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29"/>
  <sheetViews>
    <sheetView zoomScalePageLayoutView="0" workbookViewId="0" topLeftCell="A1">
      <selection activeCell="C6" sqref="C6:G7"/>
    </sheetView>
  </sheetViews>
  <sheetFormatPr defaultColWidth="9.140625" defaultRowHeight="12.75"/>
  <cols>
    <col min="1" max="1" width="6.140625" style="31" customWidth="1"/>
    <col min="2" max="2" width="55.28125" style="31" customWidth="1"/>
    <col min="3" max="5" width="12.00390625" style="31" customWidth="1"/>
    <col min="6" max="6" width="9.140625" style="31" customWidth="1"/>
    <col min="7" max="7" width="11.421875" style="31" customWidth="1"/>
    <col min="8" max="16384" width="9.140625" style="31" customWidth="1"/>
  </cols>
  <sheetData>
    <row r="1" spans="1:7" ht="18.75" customHeight="1">
      <c r="A1" s="105" t="s">
        <v>35</v>
      </c>
      <c r="B1" s="105"/>
      <c r="C1" s="105"/>
      <c r="D1" s="105"/>
      <c r="E1" s="105"/>
      <c r="F1" s="105"/>
      <c r="G1" s="105"/>
    </row>
    <row r="2" spans="1:7" ht="18">
      <c r="A2" s="106" t="s">
        <v>127</v>
      </c>
      <c r="B2" s="106"/>
      <c r="C2" s="106"/>
      <c r="D2" s="106"/>
      <c r="E2" s="106"/>
      <c r="F2" s="106"/>
      <c r="G2" s="106"/>
    </row>
    <row r="3" spans="1:3" ht="18">
      <c r="A3" s="68"/>
      <c r="B3" s="68"/>
      <c r="C3" s="68"/>
    </row>
    <row r="4" spans="1:7" ht="19.5" customHeight="1">
      <c r="A4" s="108" t="s">
        <v>70</v>
      </c>
      <c r="B4" s="108"/>
      <c r="C4" s="108"/>
      <c r="D4" s="108"/>
      <c r="E4" s="108"/>
      <c r="F4" s="108"/>
      <c r="G4" s="108"/>
    </row>
    <row r="5" spans="1:7" ht="23.25" customHeight="1">
      <c r="A5" s="36"/>
      <c r="B5" s="36"/>
      <c r="C5" s="66"/>
      <c r="E5" s="66"/>
      <c r="G5" s="47" t="s">
        <v>12</v>
      </c>
    </row>
    <row r="6" spans="1:7" s="2" customFormat="1" ht="21" customHeight="1">
      <c r="A6" s="102" t="s">
        <v>8</v>
      </c>
      <c r="B6" s="103" t="s">
        <v>13</v>
      </c>
      <c r="C6" s="100" t="s">
        <v>201</v>
      </c>
      <c r="D6" s="104" t="s">
        <v>194</v>
      </c>
      <c r="E6" s="104"/>
      <c r="F6" s="104"/>
      <c r="G6" s="100" t="s">
        <v>220</v>
      </c>
    </row>
    <row r="7" spans="1:7" s="70" customFormat="1" ht="65.25" customHeight="1">
      <c r="A7" s="102"/>
      <c r="B7" s="103"/>
      <c r="C7" s="100"/>
      <c r="D7" s="75" t="s">
        <v>138</v>
      </c>
      <c r="E7" s="75" t="s">
        <v>139</v>
      </c>
      <c r="F7" s="75" t="s">
        <v>140</v>
      </c>
      <c r="G7" s="100"/>
    </row>
    <row r="8" spans="1:7" s="2" customFormat="1" ht="14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23.25" customHeight="1">
      <c r="A9" s="38">
        <v>1</v>
      </c>
      <c r="B9" s="59" t="s">
        <v>68</v>
      </c>
      <c r="C9" s="53">
        <v>200</v>
      </c>
      <c r="D9" s="26"/>
      <c r="E9" s="26"/>
      <c r="F9" s="26">
        <f aca="true" t="shared" si="0" ref="F9:F22">SUM(D9:E9)</f>
        <v>0</v>
      </c>
      <c r="G9" s="26">
        <f aca="true" t="shared" si="1" ref="G9:G22">C9+F9</f>
        <v>200</v>
      </c>
    </row>
    <row r="10" spans="1:7" ht="23.25" customHeight="1">
      <c r="A10" s="38">
        <v>2</v>
      </c>
      <c r="B10" s="59" t="s">
        <v>66</v>
      </c>
      <c r="C10" s="53">
        <v>200</v>
      </c>
      <c r="D10" s="28"/>
      <c r="E10" s="28"/>
      <c r="F10" s="26">
        <f t="shared" si="0"/>
        <v>0</v>
      </c>
      <c r="G10" s="26">
        <f t="shared" si="1"/>
        <v>200</v>
      </c>
    </row>
    <row r="11" spans="1:7" ht="12.75" customHeight="1">
      <c r="A11" s="38">
        <v>3</v>
      </c>
      <c r="B11" s="60" t="s">
        <v>30</v>
      </c>
      <c r="C11" s="53">
        <v>5000</v>
      </c>
      <c r="D11" s="28"/>
      <c r="E11" s="28"/>
      <c r="F11" s="26">
        <f t="shared" si="0"/>
        <v>0</v>
      </c>
      <c r="G11" s="26">
        <f t="shared" si="1"/>
        <v>5000</v>
      </c>
    </row>
    <row r="12" spans="1:7" ht="26.25" customHeight="1">
      <c r="A12" s="38">
        <v>4</v>
      </c>
      <c r="B12" s="60" t="s">
        <v>207</v>
      </c>
      <c r="C12" s="53">
        <v>200</v>
      </c>
      <c r="D12" s="28"/>
      <c r="E12" s="28"/>
      <c r="F12" s="26">
        <f t="shared" si="0"/>
        <v>0</v>
      </c>
      <c r="G12" s="26">
        <f t="shared" si="1"/>
        <v>200</v>
      </c>
    </row>
    <row r="13" spans="1:7" ht="12.75">
      <c r="A13" s="38">
        <v>5</v>
      </c>
      <c r="B13" s="60" t="s">
        <v>86</v>
      </c>
      <c r="C13" s="53">
        <v>945</v>
      </c>
      <c r="D13" s="26"/>
      <c r="E13" s="26"/>
      <c r="F13" s="26">
        <f t="shared" si="0"/>
        <v>0</v>
      </c>
      <c r="G13" s="26">
        <f t="shared" si="1"/>
        <v>945</v>
      </c>
    </row>
    <row r="14" spans="1:7" ht="12.75">
      <c r="A14" s="38">
        <v>6</v>
      </c>
      <c r="B14" s="60" t="s">
        <v>125</v>
      </c>
      <c r="C14" s="53">
        <v>300</v>
      </c>
      <c r="D14" s="26"/>
      <c r="E14" s="26"/>
      <c r="F14" s="26">
        <f t="shared" si="0"/>
        <v>0</v>
      </c>
      <c r="G14" s="26">
        <f t="shared" si="1"/>
        <v>300</v>
      </c>
    </row>
    <row r="15" spans="1:7" ht="12.75">
      <c r="A15" s="38">
        <v>7</v>
      </c>
      <c r="B15" s="60" t="s">
        <v>87</v>
      </c>
      <c r="C15" s="53">
        <v>585</v>
      </c>
      <c r="D15" s="26"/>
      <c r="E15" s="26"/>
      <c r="F15" s="26">
        <f t="shared" si="0"/>
        <v>0</v>
      </c>
      <c r="G15" s="26">
        <f t="shared" si="1"/>
        <v>585</v>
      </c>
    </row>
    <row r="16" spans="1:7" ht="12.75">
      <c r="A16" s="38">
        <v>8</v>
      </c>
      <c r="B16" s="60" t="s">
        <v>1</v>
      </c>
      <c r="C16" s="53">
        <v>6260</v>
      </c>
      <c r="D16" s="26"/>
      <c r="E16" s="26"/>
      <c r="F16" s="26">
        <f t="shared" si="0"/>
        <v>0</v>
      </c>
      <c r="G16" s="26">
        <f t="shared" si="1"/>
        <v>6260</v>
      </c>
    </row>
    <row r="17" spans="1:7" ht="12.75">
      <c r="A17" s="38">
        <v>9</v>
      </c>
      <c r="B17" s="60" t="s">
        <v>62</v>
      </c>
      <c r="C17" s="53">
        <v>80</v>
      </c>
      <c r="D17" s="25"/>
      <c r="E17" s="25"/>
      <c r="F17" s="26">
        <f t="shared" si="0"/>
        <v>0</v>
      </c>
      <c r="G17" s="26">
        <f t="shared" si="1"/>
        <v>80</v>
      </c>
    </row>
    <row r="18" spans="1:7" ht="12.75">
      <c r="A18" s="38">
        <v>10</v>
      </c>
      <c r="B18" s="60" t="s">
        <v>209</v>
      </c>
      <c r="C18" s="53">
        <v>620</v>
      </c>
      <c r="D18" s="25"/>
      <c r="E18" s="25"/>
      <c r="F18" s="26">
        <f t="shared" si="0"/>
        <v>0</v>
      </c>
      <c r="G18" s="26">
        <f t="shared" si="1"/>
        <v>620</v>
      </c>
    </row>
    <row r="19" spans="1:7" s="34" customFormat="1" ht="12.75">
      <c r="A19" s="38">
        <v>11</v>
      </c>
      <c r="B19" s="60" t="s">
        <v>88</v>
      </c>
      <c r="C19" s="53">
        <v>950</v>
      </c>
      <c r="D19" s="53"/>
      <c r="E19" s="53"/>
      <c r="F19" s="26">
        <f t="shared" si="0"/>
        <v>0</v>
      </c>
      <c r="G19" s="26">
        <f t="shared" si="1"/>
        <v>950</v>
      </c>
    </row>
    <row r="20" spans="1:7" s="34" customFormat="1" ht="12.75">
      <c r="A20" s="38">
        <v>12</v>
      </c>
      <c r="B20" s="60" t="s">
        <v>162</v>
      </c>
      <c r="C20" s="53">
        <v>612.7</v>
      </c>
      <c r="D20" s="53"/>
      <c r="E20" s="53"/>
      <c r="F20" s="26">
        <f t="shared" si="0"/>
        <v>0</v>
      </c>
      <c r="G20" s="26">
        <f t="shared" si="1"/>
        <v>612.7</v>
      </c>
    </row>
    <row r="21" spans="1:7" ht="25.5">
      <c r="A21" s="38">
        <v>13</v>
      </c>
      <c r="B21" s="60" t="s">
        <v>128</v>
      </c>
      <c r="C21" s="53">
        <v>100</v>
      </c>
      <c r="D21" s="76"/>
      <c r="E21" s="76"/>
      <c r="F21" s="26">
        <f t="shared" si="0"/>
        <v>0</v>
      </c>
      <c r="G21" s="26">
        <f t="shared" si="1"/>
        <v>100</v>
      </c>
    </row>
    <row r="22" spans="1:7" ht="25.5">
      <c r="A22" s="38">
        <v>14</v>
      </c>
      <c r="B22" s="60" t="s">
        <v>141</v>
      </c>
      <c r="C22" s="53">
        <v>100</v>
      </c>
      <c r="D22" s="76"/>
      <c r="E22" s="76"/>
      <c r="F22" s="26">
        <f t="shared" si="0"/>
        <v>0</v>
      </c>
      <c r="G22" s="26">
        <f t="shared" si="1"/>
        <v>100</v>
      </c>
    </row>
    <row r="23" spans="1:7" ht="12.75">
      <c r="A23" s="48"/>
      <c r="B23" s="8" t="s">
        <v>9</v>
      </c>
      <c r="C23" s="64">
        <f>SUM(C9:C22)</f>
        <v>16152.7</v>
      </c>
      <c r="D23" s="64">
        <f>SUM(D9:D22)</f>
        <v>0</v>
      </c>
      <c r="E23" s="64">
        <f>SUM(E9:E22)</f>
        <v>0</v>
      </c>
      <c r="F23" s="64">
        <f>SUM(F9:F22)</f>
        <v>0</v>
      </c>
      <c r="G23" s="64">
        <f>SUM(G9:G22)</f>
        <v>16152.7</v>
      </c>
    </row>
    <row r="29" ht="12.75">
      <c r="B29" s="36"/>
    </row>
  </sheetData>
  <sheetProtection/>
  <mergeCells count="8">
    <mergeCell ref="B6:B7"/>
    <mergeCell ref="C6:C7"/>
    <mergeCell ref="D6:F6"/>
    <mergeCell ref="G6:G7"/>
    <mergeCell ref="A1:G1"/>
    <mergeCell ref="A2:G2"/>
    <mergeCell ref="A4:G4"/>
    <mergeCell ref="A6:A7"/>
  </mergeCells>
  <printOptions horizontalCentered="1"/>
  <pageMargins left="0.5905511811023623" right="0.3937007874015748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G34"/>
  <sheetViews>
    <sheetView zoomScalePageLayoutView="0" workbookViewId="0" topLeftCell="A1">
      <selection activeCell="C6" sqref="C6:G7"/>
    </sheetView>
  </sheetViews>
  <sheetFormatPr defaultColWidth="9.140625" defaultRowHeight="12.75"/>
  <cols>
    <col min="1" max="1" width="6.57421875" style="31" customWidth="1"/>
    <col min="2" max="2" width="51.57421875" style="31" customWidth="1"/>
    <col min="3" max="5" width="11.7109375" style="31" customWidth="1"/>
    <col min="6" max="7" width="10.28125" style="31" bestFit="1" customWidth="1"/>
    <col min="8" max="16384" width="9.140625" style="31" customWidth="1"/>
  </cols>
  <sheetData>
    <row r="1" spans="1:7" ht="18.75" customHeight="1">
      <c r="A1" s="105" t="s">
        <v>36</v>
      </c>
      <c r="B1" s="105"/>
      <c r="C1" s="105"/>
      <c r="D1" s="105"/>
      <c r="E1" s="105"/>
      <c r="F1" s="105"/>
      <c r="G1" s="105"/>
    </row>
    <row r="2" spans="1:7" ht="18">
      <c r="A2" s="106" t="s">
        <v>127</v>
      </c>
      <c r="B2" s="106"/>
      <c r="C2" s="106"/>
      <c r="D2" s="106"/>
      <c r="E2" s="106"/>
      <c r="F2" s="106"/>
      <c r="G2" s="106"/>
    </row>
    <row r="3" spans="1:3" ht="18">
      <c r="A3" s="68"/>
      <c r="B3" s="69"/>
      <c r="C3" s="68"/>
    </row>
    <row r="4" spans="1:7" ht="35.25" customHeight="1">
      <c r="A4" s="107" t="s">
        <v>52</v>
      </c>
      <c r="B4" s="107"/>
      <c r="C4" s="107"/>
      <c r="D4" s="107"/>
      <c r="E4" s="107"/>
      <c r="F4" s="107"/>
      <c r="G4" s="107"/>
    </row>
    <row r="5" spans="1:7" ht="12.75">
      <c r="A5" s="36"/>
      <c r="B5" s="67"/>
      <c r="C5" s="36"/>
      <c r="G5" s="47" t="s">
        <v>12</v>
      </c>
    </row>
    <row r="6" spans="1:7" s="2" customFormat="1" ht="21" customHeight="1">
      <c r="A6" s="102" t="s">
        <v>8</v>
      </c>
      <c r="B6" s="103" t="s">
        <v>13</v>
      </c>
      <c r="C6" s="100" t="s">
        <v>201</v>
      </c>
      <c r="D6" s="104" t="s">
        <v>194</v>
      </c>
      <c r="E6" s="104"/>
      <c r="F6" s="104"/>
      <c r="G6" s="100" t="s">
        <v>220</v>
      </c>
    </row>
    <row r="7" spans="1:7" s="70" customFormat="1" ht="70.5" customHeight="1">
      <c r="A7" s="102"/>
      <c r="B7" s="103"/>
      <c r="C7" s="100"/>
      <c r="D7" s="75" t="s">
        <v>138</v>
      </c>
      <c r="E7" s="75" t="s">
        <v>139</v>
      </c>
      <c r="F7" s="75" t="s">
        <v>140</v>
      </c>
      <c r="G7" s="100"/>
    </row>
    <row r="8" spans="1:7" s="2" customFormat="1" ht="14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38.25">
      <c r="A9" s="38">
        <v>1</v>
      </c>
      <c r="B9" s="60" t="s">
        <v>160</v>
      </c>
      <c r="C9" s="61">
        <v>1000</v>
      </c>
      <c r="D9" s="26"/>
      <c r="E9" s="26">
        <v>594</v>
      </c>
      <c r="F9" s="26">
        <f aca="true" t="shared" si="0" ref="F9:F20">SUM(D9:E9)</f>
        <v>594</v>
      </c>
      <c r="G9" s="26">
        <f aca="true" t="shared" si="1" ref="G9:G20">C9+F9</f>
        <v>1594</v>
      </c>
    </row>
    <row r="10" spans="1:7" ht="25.5">
      <c r="A10" s="38">
        <v>2</v>
      </c>
      <c r="B10" s="60" t="s">
        <v>89</v>
      </c>
      <c r="C10" s="61">
        <f>2100+1534.3-790</f>
        <v>2844.3</v>
      </c>
      <c r="D10" s="28"/>
      <c r="E10" s="28"/>
      <c r="F10" s="26">
        <f t="shared" si="0"/>
        <v>0</v>
      </c>
      <c r="G10" s="26">
        <f t="shared" si="1"/>
        <v>2844.3</v>
      </c>
    </row>
    <row r="11" spans="1:7" ht="38.25">
      <c r="A11" s="38">
        <v>3</v>
      </c>
      <c r="B11" s="60" t="s">
        <v>124</v>
      </c>
      <c r="C11" s="61">
        <v>790</v>
      </c>
      <c r="D11" s="28"/>
      <c r="E11" s="28">
        <v>-99.8</v>
      </c>
      <c r="F11" s="26">
        <f t="shared" si="0"/>
        <v>-99.8</v>
      </c>
      <c r="G11" s="26">
        <f t="shared" si="1"/>
        <v>690.2</v>
      </c>
    </row>
    <row r="12" spans="1:7" ht="12.75" customHeight="1">
      <c r="A12" s="38">
        <v>4</v>
      </c>
      <c r="B12" s="60" t="s">
        <v>43</v>
      </c>
      <c r="C12" s="61">
        <v>1500</v>
      </c>
      <c r="D12" s="26"/>
      <c r="E12" s="26"/>
      <c r="F12" s="26">
        <f t="shared" si="0"/>
        <v>0</v>
      </c>
      <c r="G12" s="26">
        <f t="shared" si="1"/>
        <v>1500</v>
      </c>
    </row>
    <row r="13" spans="1:7" ht="12.75">
      <c r="A13" s="38">
        <v>5</v>
      </c>
      <c r="B13" s="11" t="s">
        <v>196</v>
      </c>
      <c r="C13" s="53">
        <v>44333.1</v>
      </c>
      <c r="D13" s="26"/>
      <c r="E13" s="26"/>
      <c r="F13" s="26">
        <f t="shared" si="0"/>
        <v>0</v>
      </c>
      <c r="G13" s="26">
        <f t="shared" si="1"/>
        <v>44333.1</v>
      </c>
    </row>
    <row r="14" spans="1:7" s="33" customFormat="1" ht="15">
      <c r="A14" s="38">
        <v>6</v>
      </c>
      <c r="B14" s="11" t="s">
        <v>172</v>
      </c>
      <c r="C14" s="53">
        <v>156</v>
      </c>
      <c r="D14" s="26"/>
      <c r="E14" s="26"/>
      <c r="F14" s="26">
        <f t="shared" si="0"/>
        <v>0</v>
      </c>
      <c r="G14" s="26">
        <f t="shared" si="1"/>
        <v>156</v>
      </c>
    </row>
    <row r="15" spans="1:7" s="33" customFormat="1" ht="15">
      <c r="A15" s="38">
        <v>7</v>
      </c>
      <c r="B15" s="11" t="s">
        <v>176</v>
      </c>
      <c r="C15" s="53">
        <v>26.7</v>
      </c>
      <c r="D15" s="26"/>
      <c r="E15" s="26"/>
      <c r="F15" s="26">
        <f t="shared" si="0"/>
        <v>0</v>
      </c>
      <c r="G15" s="26">
        <f t="shared" si="1"/>
        <v>26.7</v>
      </c>
    </row>
    <row r="16" spans="1:7" ht="25.5">
      <c r="A16" s="38">
        <v>8</v>
      </c>
      <c r="B16" s="11" t="s">
        <v>72</v>
      </c>
      <c r="C16" s="53">
        <v>6555</v>
      </c>
      <c r="D16" s="26"/>
      <c r="E16" s="26"/>
      <c r="F16" s="26">
        <f t="shared" si="0"/>
        <v>0</v>
      </c>
      <c r="G16" s="26">
        <f t="shared" si="1"/>
        <v>6555</v>
      </c>
    </row>
    <row r="17" spans="1:7" ht="25.5">
      <c r="A17" s="38">
        <v>9</v>
      </c>
      <c r="B17" s="11" t="s">
        <v>213</v>
      </c>
      <c r="C17" s="53">
        <v>370</v>
      </c>
      <c r="D17" s="26"/>
      <c r="E17" s="26"/>
      <c r="F17" s="26">
        <f t="shared" si="0"/>
        <v>0</v>
      </c>
      <c r="G17" s="26">
        <f t="shared" si="1"/>
        <v>370</v>
      </c>
    </row>
    <row r="18" spans="1:7" ht="51">
      <c r="A18" s="38">
        <v>10</v>
      </c>
      <c r="B18" s="11" t="s">
        <v>215</v>
      </c>
      <c r="C18" s="53">
        <v>5000</v>
      </c>
      <c r="D18" s="26"/>
      <c r="E18" s="26"/>
      <c r="F18" s="26">
        <f t="shared" si="0"/>
        <v>0</v>
      </c>
      <c r="G18" s="26">
        <f t="shared" si="1"/>
        <v>5000</v>
      </c>
    </row>
    <row r="19" spans="1:7" ht="12.75">
      <c r="A19" s="38">
        <v>11</v>
      </c>
      <c r="B19" s="11" t="s">
        <v>157</v>
      </c>
      <c r="C19" s="53">
        <v>5653.8</v>
      </c>
      <c r="D19" s="26"/>
      <c r="E19" s="26"/>
      <c r="F19" s="26">
        <f t="shared" si="0"/>
        <v>0</v>
      </c>
      <c r="G19" s="26">
        <f t="shared" si="1"/>
        <v>5653.8</v>
      </c>
    </row>
    <row r="20" spans="1:7" ht="12.75">
      <c r="A20" s="38">
        <v>12</v>
      </c>
      <c r="B20" s="57" t="s">
        <v>5</v>
      </c>
      <c r="C20" s="56">
        <v>28000</v>
      </c>
      <c r="D20" s="25"/>
      <c r="E20" s="25"/>
      <c r="F20" s="26">
        <f t="shared" si="0"/>
        <v>0</v>
      </c>
      <c r="G20" s="26">
        <f t="shared" si="1"/>
        <v>28000</v>
      </c>
    </row>
    <row r="21" spans="1:7" s="32" customFormat="1" ht="15.75">
      <c r="A21" s="77"/>
      <c r="B21" s="8" t="s">
        <v>9</v>
      </c>
      <c r="C21" s="64">
        <f>SUM(C9:C20)</f>
        <v>96228.9</v>
      </c>
      <c r="D21" s="64">
        <f>SUM(D9:D20)</f>
        <v>0</v>
      </c>
      <c r="E21" s="64">
        <f>SUM(E9:E20)</f>
        <v>494.2</v>
      </c>
      <c r="F21" s="64">
        <f>SUM(F9:F20)</f>
        <v>494.2</v>
      </c>
      <c r="G21" s="64">
        <f>SUM(G9:G20)</f>
        <v>96723.09999999999</v>
      </c>
    </row>
    <row r="23" ht="15.75">
      <c r="A23" s="35"/>
    </row>
    <row r="34" ht="12.75">
      <c r="B34" s="36"/>
    </row>
  </sheetData>
  <sheetProtection/>
  <mergeCells count="8">
    <mergeCell ref="A1:G1"/>
    <mergeCell ref="A2:G2"/>
    <mergeCell ref="A4:G4"/>
    <mergeCell ref="A6:A7"/>
    <mergeCell ref="B6:B7"/>
    <mergeCell ref="C6:C7"/>
    <mergeCell ref="D6:F6"/>
    <mergeCell ref="G6:G7"/>
  </mergeCells>
  <printOptions horizontalCentered="1"/>
  <pageMargins left="0.7874015748031497" right="0.3937007874015748" top="0.1968503937007874" bottom="0.1968503937007874" header="0.5118110236220472" footer="0.5118110236220472"/>
  <pageSetup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26"/>
  <sheetViews>
    <sheetView zoomScalePageLayoutView="0" workbookViewId="0" topLeftCell="A1">
      <selection activeCell="C6" sqref="C6:G7"/>
    </sheetView>
  </sheetViews>
  <sheetFormatPr defaultColWidth="9.140625" defaultRowHeight="12.75"/>
  <cols>
    <col min="1" max="1" width="6.57421875" style="31" customWidth="1"/>
    <col min="2" max="2" width="49.57421875" style="31" customWidth="1"/>
    <col min="3" max="3" width="11.7109375" style="31" customWidth="1"/>
    <col min="4" max="7" width="15.28125" style="31" customWidth="1"/>
    <col min="8" max="16384" width="9.140625" style="31" customWidth="1"/>
  </cols>
  <sheetData>
    <row r="1" spans="1:7" ht="18.75" customHeight="1">
      <c r="A1" s="105" t="s">
        <v>37</v>
      </c>
      <c r="B1" s="105"/>
      <c r="C1" s="105"/>
      <c r="D1" s="105"/>
      <c r="E1" s="105"/>
      <c r="F1" s="105"/>
      <c r="G1" s="105"/>
    </row>
    <row r="2" spans="1:7" ht="18">
      <c r="A2" s="106" t="s">
        <v>127</v>
      </c>
      <c r="B2" s="106"/>
      <c r="C2" s="106"/>
      <c r="D2" s="106"/>
      <c r="E2" s="106"/>
      <c r="F2" s="106"/>
      <c r="G2" s="106"/>
    </row>
    <row r="3" spans="1:3" ht="18">
      <c r="A3" s="68"/>
      <c r="B3" s="69"/>
      <c r="C3" s="68"/>
    </row>
    <row r="4" spans="1:7" ht="22.5" customHeight="1">
      <c r="A4" s="107" t="s">
        <v>44</v>
      </c>
      <c r="B4" s="107"/>
      <c r="C4" s="107"/>
      <c r="D4" s="107"/>
      <c r="E4" s="107"/>
      <c r="F4" s="107"/>
      <c r="G4" s="107"/>
    </row>
    <row r="5" spans="1:7" ht="12.75">
      <c r="A5" s="36"/>
      <c r="B5" s="67"/>
      <c r="C5" s="36"/>
      <c r="G5" s="47" t="s">
        <v>12</v>
      </c>
    </row>
    <row r="6" spans="1:7" s="2" customFormat="1" ht="21" customHeight="1">
      <c r="A6" s="102" t="s">
        <v>8</v>
      </c>
      <c r="B6" s="103" t="s">
        <v>13</v>
      </c>
      <c r="C6" s="100" t="s">
        <v>201</v>
      </c>
      <c r="D6" s="104" t="s">
        <v>194</v>
      </c>
      <c r="E6" s="104"/>
      <c r="F6" s="104"/>
      <c r="G6" s="100" t="s">
        <v>220</v>
      </c>
    </row>
    <row r="7" spans="1:7" s="70" customFormat="1" ht="59.25" customHeight="1">
      <c r="A7" s="102"/>
      <c r="B7" s="103"/>
      <c r="C7" s="100"/>
      <c r="D7" s="75" t="s">
        <v>138</v>
      </c>
      <c r="E7" s="75" t="s">
        <v>139</v>
      </c>
      <c r="F7" s="75" t="s">
        <v>140</v>
      </c>
      <c r="G7" s="100"/>
    </row>
    <row r="8" spans="1:7" s="2" customFormat="1" ht="14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25.5">
      <c r="A9" s="38">
        <v>1</v>
      </c>
      <c r="B9" s="55" t="s">
        <v>90</v>
      </c>
      <c r="C9" s="84">
        <v>10500</v>
      </c>
      <c r="D9" s="26"/>
      <c r="E9" s="26">
        <f>-204.2-102.4-600</f>
        <v>-906.6</v>
      </c>
      <c r="F9" s="26">
        <f aca="true" t="shared" si="0" ref="F9:F18">SUM(D9:E9)</f>
        <v>-906.6</v>
      </c>
      <c r="G9" s="26">
        <f aca="true" t="shared" si="1" ref="G9:G18">C9+F9</f>
        <v>9593.4</v>
      </c>
    </row>
    <row r="10" spans="1:7" ht="25.5">
      <c r="A10" s="38">
        <v>2</v>
      </c>
      <c r="B10" s="55" t="s">
        <v>98</v>
      </c>
      <c r="C10" s="62">
        <v>52.6</v>
      </c>
      <c r="D10" s="28"/>
      <c r="E10" s="28"/>
      <c r="F10" s="26">
        <f t="shared" si="0"/>
        <v>0</v>
      </c>
      <c r="G10" s="26">
        <f t="shared" si="1"/>
        <v>52.6</v>
      </c>
    </row>
    <row r="11" spans="1:7" ht="12.75">
      <c r="A11" s="38">
        <v>3</v>
      </c>
      <c r="B11" s="55" t="s">
        <v>56</v>
      </c>
      <c r="C11" s="62">
        <v>120</v>
      </c>
      <c r="D11" s="28"/>
      <c r="E11" s="28"/>
      <c r="F11" s="26">
        <f t="shared" si="0"/>
        <v>0</v>
      </c>
      <c r="G11" s="26">
        <f t="shared" si="1"/>
        <v>120</v>
      </c>
    </row>
    <row r="12" spans="1:7" ht="12.75">
      <c r="A12" s="38">
        <v>4</v>
      </c>
      <c r="B12" s="55" t="s">
        <v>142</v>
      </c>
      <c r="C12" s="62">
        <v>850</v>
      </c>
      <c r="D12" s="28"/>
      <c r="E12" s="28">
        <v>102.4</v>
      </c>
      <c r="F12" s="26">
        <f t="shared" si="0"/>
        <v>102.4</v>
      </c>
      <c r="G12" s="26">
        <f t="shared" si="1"/>
        <v>952.4</v>
      </c>
    </row>
    <row r="13" spans="1:7" ht="12.75">
      <c r="A13" s="38">
        <v>5</v>
      </c>
      <c r="B13" s="55" t="s">
        <v>143</v>
      </c>
      <c r="C13" s="62">
        <v>350</v>
      </c>
      <c r="D13" s="28"/>
      <c r="E13" s="28"/>
      <c r="F13" s="26">
        <f t="shared" si="0"/>
        <v>0</v>
      </c>
      <c r="G13" s="26">
        <f t="shared" si="1"/>
        <v>350</v>
      </c>
    </row>
    <row r="14" spans="1:7" ht="25.5">
      <c r="A14" s="38">
        <v>6</v>
      </c>
      <c r="B14" s="55" t="s">
        <v>144</v>
      </c>
      <c r="C14" s="62">
        <v>500</v>
      </c>
      <c r="D14" s="28"/>
      <c r="E14" s="28"/>
      <c r="F14" s="26">
        <f t="shared" si="0"/>
        <v>0</v>
      </c>
      <c r="G14" s="26">
        <f t="shared" si="1"/>
        <v>500</v>
      </c>
    </row>
    <row r="15" spans="1:7" ht="25.5">
      <c r="A15" s="38">
        <v>7</v>
      </c>
      <c r="B15" s="55" t="s">
        <v>197</v>
      </c>
      <c r="C15" s="62">
        <v>250</v>
      </c>
      <c r="D15" s="28"/>
      <c r="E15" s="28"/>
      <c r="F15" s="26">
        <f t="shared" si="0"/>
        <v>0</v>
      </c>
      <c r="G15" s="26">
        <f t="shared" si="1"/>
        <v>250</v>
      </c>
    </row>
    <row r="16" spans="1:7" s="82" customFormat="1" ht="12.75">
      <c r="A16" s="38">
        <v>8</v>
      </c>
      <c r="B16" s="52" t="s">
        <v>145</v>
      </c>
      <c r="C16" s="81">
        <v>664.1</v>
      </c>
      <c r="D16" s="28"/>
      <c r="E16" s="28"/>
      <c r="F16" s="28">
        <f t="shared" si="0"/>
        <v>0</v>
      </c>
      <c r="G16" s="28">
        <f t="shared" si="1"/>
        <v>664.1</v>
      </c>
    </row>
    <row r="17" spans="1:7" s="82" customFormat="1" ht="38.25">
      <c r="A17" s="38">
        <v>9</v>
      </c>
      <c r="B17" s="52" t="s">
        <v>202</v>
      </c>
      <c r="C17" s="81">
        <v>1337.4</v>
      </c>
      <c r="D17" s="28"/>
      <c r="E17" s="28"/>
      <c r="F17" s="28">
        <f t="shared" si="0"/>
        <v>0</v>
      </c>
      <c r="G17" s="28">
        <f t="shared" si="1"/>
        <v>1337.4</v>
      </c>
    </row>
    <row r="18" spans="1:7" ht="12.75" customHeight="1">
      <c r="A18" s="38">
        <v>10</v>
      </c>
      <c r="B18" s="55" t="s">
        <v>73</v>
      </c>
      <c r="C18" s="62">
        <v>0</v>
      </c>
      <c r="D18" s="26"/>
      <c r="E18" s="26"/>
      <c r="F18" s="26">
        <f t="shared" si="0"/>
        <v>0</v>
      </c>
      <c r="G18" s="26">
        <f t="shared" si="1"/>
        <v>0</v>
      </c>
    </row>
    <row r="19" spans="1:7" ht="12.75">
      <c r="A19" s="3"/>
      <c r="B19" s="8" t="s">
        <v>9</v>
      </c>
      <c r="C19" s="22">
        <f>SUM(C9:C18)</f>
        <v>14624.1</v>
      </c>
      <c r="D19" s="22">
        <f>SUM(D9:D18)</f>
        <v>0</v>
      </c>
      <c r="E19" s="22">
        <f>SUM(E9:E18)</f>
        <v>-804.2</v>
      </c>
      <c r="F19" s="22">
        <f>SUM(F9:F18)</f>
        <v>-804.2</v>
      </c>
      <c r="G19" s="22">
        <f>SUM(G9:G18)</f>
        <v>13819.9</v>
      </c>
    </row>
    <row r="26" ht="12.75">
      <c r="B26" s="36"/>
    </row>
  </sheetData>
  <sheetProtection/>
  <mergeCells count="8">
    <mergeCell ref="B6:B7"/>
    <mergeCell ref="C6:C7"/>
    <mergeCell ref="D6:F6"/>
    <mergeCell ref="G6:G7"/>
    <mergeCell ref="A1:G1"/>
    <mergeCell ref="A2:G2"/>
    <mergeCell ref="A4:G4"/>
    <mergeCell ref="A6:A7"/>
  </mergeCells>
  <printOptions horizontalCentered="1"/>
  <pageMargins left="0.7874015748031497" right="0.3937007874015748" top="0.984251968503937" bottom="0.984251968503937" header="0.5118110236220472" footer="0.5118110236220472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G24"/>
  <sheetViews>
    <sheetView zoomScalePageLayoutView="0" workbookViewId="0" topLeftCell="A1">
      <selection activeCell="C6" sqref="C6:G7"/>
    </sheetView>
  </sheetViews>
  <sheetFormatPr defaultColWidth="9.140625" defaultRowHeight="12.75"/>
  <cols>
    <col min="1" max="1" width="9.140625" style="31" customWidth="1"/>
    <col min="2" max="2" width="40.7109375" style="31" customWidth="1"/>
    <col min="3" max="7" width="13.00390625" style="31" customWidth="1"/>
    <col min="8" max="16384" width="9.140625" style="31" customWidth="1"/>
  </cols>
  <sheetData>
    <row r="1" spans="1:7" ht="18.75" customHeight="1">
      <c r="A1" s="105" t="s">
        <v>109</v>
      </c>
      <c r="B1" s="105"/>
      <c r="C1" s="105"/>
      <c r="D1" s="105"/>
      <c r="E1" s="105"/>
      <c r="F1" s="105"/>
      <c r="G1" s="105"/>
    </row>
    <row r="2" spans="1:7" ht="18">
      <c r="A2" s="106" t="s">
        <v>127</v>
      </c>
      <c r="B2" s="106"/>
      <c r="C2" s="106"/>
      <c r="D2" s="106"/>
      <c r="E2" s="106"/>
      <c r="F2" s="106"/>
      <c r="G2" s="106"/>
    </row>
    <row r="3" spans="1:3" ht="18">
      <c r="A3" s="68"/>
      <c r="B3" s="68"/>
      <c r="C3" s="68"/>
    </row>
    <row r="4" spans="1:7" ht="18.75" customHeight="1">
      <c r="A4" s="109" t="s">
        <v>2</v>
      </c>
      <c r="B4" s="109"/>
      <c r="C4" s="109"/>
      <c r="D4" s="109"/>
      <c r="E4" s="109"/>
      <c r="F4" s="109"/>
      <c r="G4" s="109"/>
    </row>
    <row r="5" spans="1:7" ht="12.75">
      <c r="A5" s="36"/>
      <c r="B5" s="36"/>
      <c r="C5" s="36"/>
      <c r="G5" s="47" t="s">
        <v>12</v>
      </c>
    </row>
    <row r="6" spans="1:7" s="2" customFormat="1" ht="21" customHeight="1">
      <c r="A6" s="102" t="s">
        <v>8</v>
      </c>
      <c r="B6" s="103" t="s">
        <v>13</v>
      </c>
      <c r="C6" s="100" t="s">
        <v>201</v>
      </c>
      <c r="D6" s="104" t="s">
        <v>194</v>
      </c>
      <c r="E6" s="104"/>
      <c r="F6" s="104"/>
      <c r="G6" s="100" t="s">
        <v>220</v>
      </c>
    </row>
    <row r="7" spans="1:7" s="70" customFormat="1" ht="59.25" customHeight="1">
      <c r="A7" s="102"/>
      <c r="B7" s="103"/>
      <c r="C7" s="100"/>
      <c r="D7" s="75" t="s">
        <v>138</v>
      </c>
      <c r="E7" s="75" t="s">
        <v>139</v>
      </c>
      <c r="F7" s="75" t="s">
        <v>140</v>
      </c>
      <c r="G7" s="100"/>
    </row>
    <row r="8" spans="1:7" s="2" customFormat="1" ht="14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38.25">
      <c r="A9" s="38">
        <v>1</v>
      </c>
      <c r="B9" s="63" t="s">
        <v>94</v>
      </c>
      <c r="C9" s="61">
        <v>1825.2</v>
      </c>
      <c r="D9" s="26"/>
      <c r="E9" s="26"/>
      <c r="F9" s="26">
        <f aca="true" t="shared" si="0" ref="F9:F14">SUM(D9:E9)</f>
        <v>0</v>
      </c>
      <c r="G9" s="26">
        <f aca="true" t="shared" si="1" ref="G9:G14">C9+F9</f>
        <v>1825.2</v>
      </c>
    </row>
    <row r="10" spans="1:7" ht="12.75">
      <c r="A10" s="37">
        <v>2</v>
      </c>
      <c r="B10" s="63" t="s">
        <v>29</v>
      </c>
      <c r="C10" s="61">
        <v>1000</v>
      </c>
      <c r="D10" s="28"/>
      <c r="E10" s="28"/>
      <c r="F10" s="26">
        <f t="shared" si="0"/>
        <v>0</v>
      </c>
      <c r="G10" s="26">
        <f t="shared" si="1"/>
        <v>1000</v>
      </c>
    </row>
    <row r="11" spans="1:7" ht="12.75">
      <c r="A11" s="37">
        <v>3</v>
      </c>
      <c r="B11" s="63" t="s">
        <v>163</v>
      </c>
      <c r="C11" s="61">
        <v>100</v>
      </c>
      <c r="D11" s="28"/>
      <c r="E11" s="28"/>
      <c r="F11" s="26">
        <f t="shared" si="0"/>
        <v>0</v>
      </c>
      <c r="G11" s="26">
        <f t="shared" si="1"/>
        <v>100</v>
      </c>
    </row>
    <row r="12" spans="1:7" ht="12.75">
      <c r="A12" s="37">
        <v>4</v>
      </c>
      <c r="B12" s="63" t="s">
        <v>173</v>
      </c>
      <c r="C12" s="61">
        <v>27</v>
      </c>
      <c r="D12" s="28"/>
      <c r="E12" s="28"/>
      <c r="F12" s="26">
        <f t="shared" si="0"/>
        <v>0</v>
      </c>
      <c r="G12" s="26">
        <f t="shared" si="1"/>
        <v>27</v>
      </c>
    </row>
    <row r="13" spans="1:7" ht="12.75">
      <c r="A13" s="37">
        <v>5</v>
      </c>
      <c r="B13" s="63" t="s">
        <v>221</v>
      </c>
      <c r="C13" s="61"/>
      <c r="D13" s="28"/>
      <c r="E13" s="28">
        <v>40</v>
      </c>
      <c r="F13" s="26">
        <f t="shared" si="0"/>
        <v>40</v>
      </c>
      <c r="G13" s="26">
        <f t="shared" si="1"/>
        <v>40</v>
      </c>
    </row>
    <row r="14" spans="1:7" ht="25.5">
      <c r="A14" s="37">
        <v>6</v>
      </c>
      <c r="B14" s="63" t="s">
        <v>91</v>
      </c>
      <c r="C14" s="61">
        <v>400</v>
      </c>
      <c r="D14" s="28"/>
      <c r="E14" s="28"/>
      <c r="F14" s="26">
        <f t="shared" si="0"/>
        <v>0</v>
      </c>
      <c r="G14" s="26">
        <f t="shared" si="1"/>
        <v>400</v>
      </c>
    </row>
    <row r="15" spans="1:7" ht="12.75">
      <c r="A15" s="3"/>
      <c r="B15" s="8" t="s">
        <v>9</v>
      </c>
      <c r="C15" s="22">
        <f>SUM(C9:C14)</f>
        <v>3352.2</v>
      </c>
      <c r="D15" s="22">
        <f>SUM(D9:D14)</f>
        <v>0</v>
      </c>
      <c r="E15" s="22">
        <f>SUM(E9:E14)</f>
        <v>40</v>
      </c>
      <c r="F15" s="22">
        <f>SUM(F9:F14)</f>
        <v>40</v>
      </c>
      <c r="G15" s="22">
        <f>SUM(G9:G14)</f>
        <v>3392.2</v>
      </c>
    </row>
    <row r="24" ht="12.75">
      <c r="B24" s="36"/>
    </row>
  </sheetData>
  <sheetProtection/>
  <mergeCells count="8">
    <mergeCell ref="B6:B7"/>
    <mergeCell ref="C6:C7"/>
    <mergeCell ref="D6:F6"/>
    <mergeCell ref="G6:G7"/>
    <mergeCell ref="A1:G1"/>
    <mergeCell ref="A2:G2"/>
    <mergeCell ref="A4:G4"/>
    <mergeCell ref="A6:A7"/>
  </mergeCells>
  <printOptions horizontalCentered="1"/>
  <pageMargins left="0.3937007874015748" right="0.3937007874015748" top="0.984251968503937" bottom="0.984251968503937" header="0.5118110236220472" footer="0.5118110236220472"/>
  <pageSetup orientation="landscape" paperSize="9" scale="10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54"/>
  <sheetViews>
    <sheetView tabSelected="1" zoomScalePageLayoutView="0" workbookViewId="0" topLeftCell="A1">
      <selection activeCell="E46" sqref="E46"/>
    </sheetView>
  </sheetViews>
  <sheetFormatPr defaultColWidth="9.140625" defaultRowHeight="12.75"/>
  <cols>
    <col min="1" max="1" width="4.7109375" style="31" customWidth="1"/>
    <col min="2" max="2" width="58.421875" style="31" customWidth="1"/>
    <col min="3" max="3" width="10.57421875" style="31" customWidth="1"/>
    <col min="4" max="4" width="11.8515625" style="31" customWidth="1"/>
    <col min="5" max="5" width="11.57421875" style="31" customWidth="1"/>
    <col min="6" max="6" width="10.8515625" style="31" customWidth="1"/>
    <col min="7" max="7" width="11.7109375" style="31" customWidth="1"/>
    <col min="8" max="16384" width="9.140625" style="31" customWidth="1"/>
  </cols>
  <sheetData>
    <row r="1" spans="1:7" ht="18.75" customHeight="1">
      <c r="A1" s="105" t="s">
        <v>110</v>
      </c>
      <c r="B1" s="105"/>
      <c r="C1" s="105"/>
      <c r="D1" s="105"/>
      <c r="E1" s="105"/>
      <c r="F1" s="105"/>
      <c r="G1" s="105"/>
    </row>
    <row r="2" spans="1:7" ht="18">
      <c r="A2" s="106" t="s">
        <v>127</v>
      </c>
      <c r="B2" s="106"/>
      <c r="C2" s="106"/>
      <c r="D2" s="106"/>
      <c r="E2" s="106"/>
      <c r="F2" s="106"/>
      <c r="G2" s="106"/>
    </row>
    <row r="3" spans="1:3" ht="28.5" customHeight="1" hidden="1">
      <c r="A3" s="65"/>
      <c r="B3" s="65"/>
      <c r="C3" s="68"/>
    </row>
    <row r="4" spans="1:3" ht="14.25" customHeight="1">
      <c r="A4" s="65"/>
      <c r="B4" s="65"/>
      <c r="C4" s="68"/>
    </row>
    <row r="5" spans="1:7" ht="14.25" customHeight="1">
      <c r="A5" s="110" t="s">
        <v>3</v>
      </c>
      <c r="B5" s="110"/>
      <c r="C5" s="110"/>
      <c r="D5" s="110"/>
      <c r="E5" s="110"/>
      <c r="F5" s="110"/>
      <c r="G5" s="110"/>
    </row>
    <row r="6" spans="1:7" s="2" customFormat="1" ht="21" customHeight="1">
      <c r="A6" s="102" t="s">
        <v>8</v>
      </c>
      <c r="B6" s="103" t="s">
        <v>13</v>
      </c>
      <c r="C6" s="100" t="s">
        <v>201</v>
      </c>
      <c r="D6" s="104" t="s">
        <v>194</v>
      </c>
      <c r="E6" s="104"/>
      <c r="F6" s="104"/>
      <c r="G6" s="100" t="s">
        <v>220</v>
      </c>
    </row>
    <row r="7" spans="1:7" s="70" customFormat="1" ht="68.25" customHeight="1">
      <c r="A7" s="102"/>
      <c r="B7" s="103"/>
      <c r="C7" s="100"/>
      <c r="D7" s="75" t="s">
        <v>138</v>
      </c>
      <c r="E7" s="75" t="s">
        <v>139</v>
      </c>
      <c r="F7" s="75" t="s">
        <v>140</v>
      </c>
      <c r="G7" s="100"/>
    </row>
    <row r="8" spans="1:7" s="2" customFormat="1" ht="14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14.25" customHeight="1">
      <c r="A9" s="38">
        <v>1</v>
      </c>
      <c r="B9" s="55" t="s">
        <v>39</v>
      </c>
      <c r="C9" s="53">
        <v>580.3</v>
      </c>
      <c r="D9" s="41"/>
      <c r="E9" s="41"/>
      <c r="F9" s="29">
        <f aca="true" t="shared" si="0" ref="F9:F53">SUM(D9:E9)</f>
        <v>0</v>
      </c>
      <c r="G9" s="29">
        <f aca="true" t="shared" si="1" ref="G9:G53">C9+F9</f>
        <v>580.3</v>
      </c>
    </row>
    <row r="10" spans="1:7" ht="14.25" customHeight="1">
      <c r="A10" s="38">
        <v>2</v>
      </c>
      <c r="B10" s="55" t="s">
        <v>40</v>
      </c>
      <c r="C10" s="53">
        <v>1093.5</v>
      </c>
      <c r="D10" s="41"/>
      <c r="E10" s="41"/>
      <c r="F10" s="29">
        <f t="shared" si="0"/>
        <v>0</v>
      </c>
      <c r="G10" s="29">
        <f t="shared" si="1"/>
        <v>1093.5</v>
      </c>
    </row>
    <row r="11" spans="1:7" ht="14.25" customHeight="1">
      <c r="A11" s="38">
        <v>3</v>
      </c>
      <c r="B11" s="55" t="s">
        <v>198</v>
      </c>
      <c r="C11" s="53">
        <v>948.2</v>
      </c>
      <c r="D11" s="29"/>
      <c r="E11" s="29"/>
      <c r="F11" s="29">
        <f t="shared" si="0"/>
        <v>0</v>
      </c>
      <c r="G11" s="29">
        <f t="shared" si="1"/>
        <v>948.2</v>
      </c>
    </row>
    <row r="12" spans="1:7" ht="27" customHeight="1">
      <c r="A12" s="38">
        <v>4</v>
      </c>
      <c r="B12" s="55" t="s">
        <v>199</v>
      </c>
      <c r="C12" s="53">
        <v>845.2</v>
      </c>
      <c r="D12" s="29"/>
      <c r="E12" s="29"/>
      <c r="F12" s="29">
        <f t="shared" si="0"/>
        <v>0</v>
      </c>
      <c r="G12" s="29">
        <f t="shared" si="1"/>
        <v>845.2</v>
      </c>
    </row>
    <row r="13" spans="1:7" ht="33" customHeight="1">
      <c r="A13" s="38">
        <v>5</v>
      </c>
      <c r="B13" s="55" t="s">
        <v>155</v>
      </c>
      <c r="C13" s="53">
        <v>200</v>
      </c>
      <c r="D13" s="29"/>
      <c r="E13" s="29"/>
      <c r="F13" s="29">
        <f t="shared" si="0"/>
        <v>0</v>
      </c>
      <c r="G13" s="29">
        <f t="shared" si="1"/>
        <v>200</v>
      </c>
    </row>
    <row r="14" spans="1:7" ht="25.5">
      <c r="A14" s="38">
        <v>6</v>
      </c>
      <c r="B14" s="55" t="s">
        <v>67</v>
      </c>
      <c r="C14" s="53">
        <v>897</v>
      </c>
      <c r="D14" s="29"/>
      <c r="E14" s="29"/>
      <c r="F14" s="29">
        <f t="shared" si="0"/>
        <v>0</v>
      </c>
      <c r="G14" s="29">
        <f t="shared" si="1"/>
        <v>897</v>
      </c>
    </row>
    <row r="15" spans="1:7" ht="12.75">
      <c r="A15" s="38">
        <v>7</v>
      </c>
      <c r="B15" s="55" t="s">
        <v>174</v>
      </c>
      <c r="C15" s="53">
        <v>52.5</v>
      </c>
      <c r="D15" s="29"/>
      <c r="E15" s="29"/>
      <c r="F15" s="29">
        <f t="shared" si="0"/>
        <v>0</v>
      </c>
      <c r="G15" s="29">
        <f t="shared" si="1"/>
        <v>52.5</v>
      </c>
    </row>
    <row r="16" spans="1:7" ht="12.75">
      <c r="A16" s="38">
        <v>8</v>
      </c>
      <c r="B16" s="55" t="s">
        <v>46</v>
      </c>
      <c r="C16" s="53">
        <v>150</v>
      </c>
      <c r="D16" s="29"/>
      <c r="E16" s="29"/>
      <c r="F16" s="29">
        <f t="shared" si="0"/>
        <v>0</v>
      </c>
      <c r="G16" s="29">
        <f t="shared" si="1"/>
        <v>150</v>
      </c>
    </row>
    <row r="17" spans="1:7" ht="12.75">
      <c r="A17" s="38">
        <v>9</v>
      </c>
      <c r="B17" s="55" t="s">
        <v>31</v>
      </c>
      <c r="C17" s="53">
        <v>150</v>
      </c>
      <c r="D17" s="25"/>
      <c r="E17" s="25"/>
      <c r="F17" s="29">
        <f t="shared" si="0"/>
        <v>0</v>
      </c>
      <c r="G17" s="29">
        <f t="shared" si="1"/>
        <v>150</v>
      </c>
    </row>
    <row r="18" spans="1:7" ht="12.75">
      <c r="A18" s="38">
        <v>10</v>
      </c>
      <c r="B18" s="55" t="s">
        <v>53</v>
      </c>
      <c r="C18" s="53">
        <v>200</v>
      </c>
      <c r="D18" s="53"/>
      <c r="E18" s="53"/>
      <c r="F18" s="29">
        <f t="shared" si="0"/>
        <v>0</v>
      </c>
      <c r="G18" s="29">
        <f t="shared" si="1"/>
        <v>200</v>
      </c>
    </row>
    <row r="19" spans="1:7" ht="25.5">
      <c r="A19" s="38">
        <v>11</v>
      </c>
      <c r="B19" s="55" t="s">
        <v>69</v>
      </c>
      <c r="C19" s="53">
        <v>260</v>
      </c>
      <c r="D19" s="53"/>
      <c r="E19" s="53"/>
      <c r="F19" s="29">
        <f t="shared" si="0"/>
        <v>0</v>
      </c>
      <c r="G19" s="29">
        <f t="shared" si="1"/>
        <v>260</v>
      </c>
    </row>
    <row r="20" spans="1:7" ht="12.75">
      <c r="A20" s="38">
        <v>12</v>
      </c>
      <c r="B20" s="55" t="s">
        <v>42</v>
      </c>
      <c r="C20" s="53">
        <v>132.5</v>
      </c>
      <c r="D20" s="53"/>
      <c r="E20" s="53"/>
      <c r="F20" s="29">
        <f t="shared" si="0"/>
        <v>0</v>
      </c>
      <c r="G20" s="29">
        <f t="shared" si="1"/>
        <v>132.5</v>
      </c>
    </row>
    <row r="21" spans="1:7" ht="38.25">
      <c r="A21" s="38">
        <v>13</v>
      </c>
      <c r="B21" s="55" t="s">
        <v>164</v>
      </c>
      <c r="C21" s="53">
        <v>550</v>
      </c>
      <c r="D21" s="53"/>
      <c r="E21" s="53"/>
      <c r="F21" s="29">
        <f t="shared" si="0"/>
        <v>0</v>
      </c>
      <c r="G21" s="29">
        <f t="shared" si="1"/>
        <v>550</v>
      </c>
    </row>
    <row r="22" spans="1:7" ht="12.75">
      <c r="A22" s="38">
        <v>14</v>
      </c>
      <c r="B22" s="55" t="s">
        <v>161</v>
      </c>
      <c r="C22" s="53">
        <v>7093.2</v>
      </c>
      <c r="D22" s="53"/>
      <c r="E22" s="53"/>
      <c r="F22" s="29">
        <f t="shared" si="0"/>
        <v>0</v>
      </c>
      <c r="G22" s="29">
        <f t="shared" si="1"/>
        <v>7093.2</v>
      </c>
    </row>
    <row r="23" spans="1:7" ht="12.75">
      <c r="A23" s="38">
        <v>15</v>
      </c>
      <c r="B23" s="55" t="s">
        <v>166</v>
      </c>
      <c r="C23" s="53">
        <v>71.5</v>
      </c>
      <c r="D23" s="53"/>
      <c r="E23" s="53"/>
      <c r="F23" s="29">
        <f t="shared" si="0"/>
        <v>0</v>
      </c>
      <c r="G23" s="29">
        <f t="shared" si="1"/>
        <v>71.5</v>
      </c>
    </row>
    <row r="24" spans="1:7" ht="12.75">
      <c r="A24" s="38">
        <v>16</v>
      </c>
      <c r="B24" s="55" t="s">
        <v>168</v>
      </c>
      <c r="C24" s="53">
        <v>70.2</v>
      </c>
      <c r="D24" s="53"/>
      <c r="E24" s="53"/>
      <c r="F24" s="29">
        <f t="shared" si="0"/>
        <v>0</v>
      </c>
      <c r="G24" s="29">
        <f t="shared" si="1"/>
        <v>70.2</v>
      </c>
    </row>
    <row r="25" spans="1:7" ht="25.5">
      <c r="A25" s="38">
        <v>17</v>
      </c>
      <c r="B25" s="55" t="s">
        <v>169</v>
      </c>
      <c r="C25" s="53">
        <v>100</v>
      </c>
      <c r="D25" s="53"/>
      <c r="E25" s="53"/>
      <c r="F25" s="29">
        <f t="shared" si="0"/>
        <v>0</v>
      </c>
      <c r="G25" s="29">
        <f t="shared" si="1"/>
        <v>100</v>
      </c>
    </row>
    <row r="26" spans="1:7" ht="25.5">
      <c r="A26" s="38">
        <v>18</v>
      </c>
      <c r="B26" s="55" t="s">
        <v>63</v>
      </c>
      <c r="C26" s="53">
        <v>65</v>
      </c>
      <c r="D26" s="53"/>
      <c r="E26" s="53"/>
      <c r="F26" s="29">
        <f t="shared" si="0"/>
        <v>0</v>
      </c>
      <c r="G26" s="29">
        <f t="shared" si="1"/>
        <v>65</v>
      </c>
    </row>
    <row r="27" spans="1:7" ht="12.75">
      <c r="A27" s="38">
        <v>19</v>
      </c>
      <c r="B27" s="55" t="s">
        <v>175</v>
      </c>
      <c r="C27" s="53">
        <v>163.7</v>
      </c>
      <c r="D27" s="53"/>
      <c r="E27" s="53"/>
      <c r="F27" s="29">
        <f t="shared" si="0"/>
        <v>0</v>
      </c>
      <c r="G27" s="29">
        <f t="shared" si="1"/>
        <v>163.7</v>
      </c>
    </row>
    <row r="28" spans="1:7" ht="25.5">
      <c r="A28" s="38">
        <v>20</v>
      </c>
      <c r="B28" s="55" t="s">
        <v>93</v>
      </c>
      <c r="C28" s="53">
        <v>2000</v>
      </c>
      <c r="D28" s="53"/>
      <c r="E28" s="53"/>
      <c r="F28" s="29">
        <f t="shared" si="0"/>
        <v>0</v>
      </c>
      <c r="G28" s="29">
        <f t="shared" si="1"/>
        <v>2000</v>
      </c>
    </row>
    <row r="29" spans="1:7" ht="25.5">
      <c r="A29" s="38">
        <v>21</v>
      </c>
      <c r="B29" s="55" t="s">
        <v>100</v>
      </c>
      <c r="C29" s="53">
        <v>120</v>
      </c>
      <c r="D29" s="53"/>
      <c r="E29" s="53"/>
      <c r="F29" s="29">
        <f t="shared" si="0"/>
        <v>0</v>
      </c>
      <c r="G29" s="29">
        <f t="shared" si="1"/>
        <v>120</v>
      </c>
    </row>
    <row r="30" spans="1:7" ht="12.75">
      <c r="A30" s="38">
        <v>22</v>
      </c>
      <c r="B30" s="55" t="s">
        <v>101</v>
      </c>
      <c r="C30" s="53">
        <v>100</v>
      </c>
      <c r="D30" s="53"/>
      <c r="E30" s="53"/>
      <c r="F30" s="29">
        <f t="shared" si="0"/>
        <v>0</v>
      </c>
      <c r="G30" s="29">
        <f t="shared" si="1"/>
        <v>100</v>
      </c>
    </row>
    <row r="31" spans="1:7" ht="12.75">
      <c r="A31" s="38">
        <v>23</v>
      </c>
      <c r="B31" s="55" t="s">
        <v>99</v>
      </c>
      <c r="C31" s="53">
        <v>148.1</v>
      </c>
      <c r="D31" s="53"/>
      <c r="E31" s="53"/>
      <c r="F31" s="29">
        <f t="shared" si="0"/>
        <v>0</v>
      </c>
      <c r="G31" s="29">
        <f t="shared" si="1"/>
        <v>148.1</v>
      </c>
    </row>
    <row r="32" spans="1:7" ht="25.5">
      <c r="A32" s="38">
        <v>24</v>
      </c>
      <c r="B32" s="52" t="s">
        <v>97</v>
      </c>
      <c r="C32" s="53">
        <v>116.6</v>
      </c>
      <c r="D32" s="53"/>
      <c r="E32" s="53"/>
      <c r="F32" s="29">
        <f t="shared" si="0"/>
        <v>0</v>
      </c>
      <c r="G32" s="29">
        <f t="shared" si="1"/>
        <v>116.6</v>
      </c>
    </row>
    <row r="33" spans="1:7" ht="12.75">
      <c r="A33" s="38">
        <v>25</v>
      </c>
      <c r="B33" s="55" t="s">
        <v>92</v>
      </c>
      <c r="C33" s="53">
        <v>40</v>
      </c>
      <c r="D33" s="53"/>
      <c r="E33" s="53"/>
      <c r="F33" s="29">
        <f t="shared" si="0"/>
        <v>0</v>
      </c>
      <c r="G33" s="29">
        <f t="shared" si="1"/>
        <v>40</v>
      </c>
    </row>
    <row r="34" spans="1:7" ht="12.75">
      <c r="A34" s="38">
        <v>26</v>
      </c>
      <c r="B34" s="55" t="s">
        <v>150</v>
      </c>
      <c r="C34" s="53">
        <v>200</v>
      </c>
      <c r="D34" s="53"/>
      <c r="E34" s="53"/>
      <c r="F34" s="29">
        <f t="shared" si="0"/>
        <v>0</v>
      </c>
      <c r="G34" s="29">
        <f t="shared" si="1"/>
        <v>200</v>
      </c>
    </row>
    <row r="35" spans="1:7" ht="12.75">
      <c r="A35" s="38">
        <v>27</v>
      </c>
      <c r="B35" s="55" t="s">
        <v>156</v>
      </c>
      <c r="C35" s="53">
        <v>800</v>
      </c>
      <c r="D35" s="53"/>
      <c r="E35" s="53"/>
      <c r="F35" s="29">
        <f t="shared" si="0"/>
        <v>0</v>
      </c>
      <c r="G35" s="29">
        <f t="shared" si="1"/>
        <v>800</v>
      </c>
    </row>
    <row r="36" spans="1:7" ht="12.75">
      <c r="A36" s="38">
        <v>28</v>
      </c>
      <c r="B36" s="55" t="s">
        <v>165</v>
      </c>
      <c r="C36" s="53">
        <v>100</v>
      </c>
      <c r="D36" s="53"/>
      <c r="E36" s="53"/>
      <c r="F36" s="29">
        <f t="shared" si="0"/>
        <v>0</v>
      </c>
      <c r="G36" s="29">
        <f t="shared" si="1"/>
        <v>100</v>
      </c>
    </row>
    <row r="37" spans="1:7" ht="12.75">
      <c r="A37" s="38">
        <v>29</v>
      </c>
      <c r="B37" s="55" t="s">
        <v>211</v>
      </c>
      <c r="C37" s="53">
        <v>75</v>
      </c>
      <c r="D37" s="53"/>
      <c r="E37" s="53"/>
      <c r="F37" s="29">
        <f t="shared" si="0"/>
        <v>0</v>
      </c>
      <c r="G37" s="29">
        <f t="shared" si="1"/>
        <v>75</v>
      </c>
    </row>
    <row r="38" spans="1:7" ht="12.75">
      <c r="A38" s="38">
        <v>30</v>
      </c>
      <c r="B38" s="55" t="s">
        <v>212</v>
      </c>
      <c r="C38" s="53">
        <v>60</v>
      </c>
      <c r="D38" s="53"/>
      <c r="E38" s="53"/>
      <c r="F38" s="29">
        <f t="shared" si="0"/>
        <v>0</v>
      </c>
      <c r="G38" s="29">
        <f t="shared" si="1"/>
        <v>60</v>
      </c>
    </row>
    <row r="39" spans="1:7" ht="12.75">
      <c r="A39" s="38">
        <v>31</v>
      </c>
      <c r="B39" s="55" t="s">
        <v>214</v>
      </c>
      <c r="C39" s="53">
        <v>12.4</v>
      </c>
      <c r="D39" s="53"/>
      <c r="E39" s="53"/>
      <c r="F39" s="29">
        <f t="shared" si="0"/>
        <v>0</v>
      </c>
      <c r="G39" s="29">
        <f t="shared" si="1"/>
        <v>12.4</v>
      </c>
    </row>
    <row r="40" spans="1:7" ht="12.75">
      <c r="A40" s="38">
        <v>32</v>
      </c>
      <c r="B40" s="55" t="s">
        <v>225</v>
      </c>
      <c r="C40" s="53"/>
      <c r="D40" s="53"/>
      <c r="E40" s="53">
        <v>119.7</v>
      </c>
      <c r="F40" s="29">
        <f t="shared" si="0"/>
        <v>119.7</v>
      </c>
      <c r="G40" s="29">
        <f t="shared" si="1"/>
        <v>119.7</v>
      </c>
    </row>
    <row r="41" spans="1:7" ht="12.75">
      <c r="A41" s="38">
        <v>33</v>
      </c>
      <c r="B41" s="71" t="s">
        <v>112</v>
      </c>
      <c r="C41" s="53"/>
      <c r="D41" s="53"/>
      <c r="E41" s="53"/>
      <c r="F41" s="29">
        <f t="shared" si="0"/>
        <v>0</v>
      </c>
      <c r="G41" s="29">
        <f t="shared" si="1"/>
        <v>0</v>
      </c>
    </row>
    <row r="42" spans="1:7" ht="12.75">
      <c r="A42" s="38">
        <v>34</v>
      </c>
      <c r="B42" s="55" t="s">
        <v>113</v>
      </c>
      <c r="C42" s="53">
        <v>58</v>
      </c>
      <c r="D42" s="53"/>
      <c r="E42" s="53"/>
      <c r="F42" s="29">
        <f t="shared" si="0"/>
        <v>0</v>
      </c>
      <c r="G42" s="29">
        <f t="shared" si="1"/>
        <v>58</v>
      </c>
    </row>
    <row r="43" spans="1:7" ht="25.5">
      <c r="A43" s="38">
        <v>35</v>
      </c>
      <c r="B43" s="55" t="s">
        <v>114</v>
      </c>
      <c r="C43" s="53">
        <v>126</v>
      </c>
      <c r="D43" s="53"/>
      <c r="E43" s="53"/>
      <c r="F43" s="29">
        <f t="shared" si="0"/>
        <v>0</v>
      </c>
      <c r="G43" s="29">
        <f t="shared" si="1"/>
        <v>126</v>
      </c>
    </row>
    <row r="44" spans="1:7" ht="25.5">
      <c r="A44" s="38">
        <v>36</v>
      </c>
      <c r="B44" s="55" t="s">
        <v>115</v>
      </c>
      <c r="C44" s="53">
        <v>10</v>
      </c>
      <c r="D44" s="53"/>
      <c r="E44" s="53"/>
      <c r="F44" s="29">
        <f t="shared" si="0"/>
        <v>0</v>
      </c>
      <c r="G44" s="29">
        <f t="shared" si="1"/>
        <v>10</v>
      </c>
    </row>
    <row r="45" spans="1:7" ht="12.75">
      <c r="A45" s="38">
        <v>37</v>
      </c>
      <c r="B45" s="55" t="s">
        <v>116</v>
      </c>
      <c r="C45" s="53">
        <v>390</v>
      </c>
      <c r="D45" s="53"/>
      <c r="E45" s="53">
        <v>-119.7</v>
      </c>
      <c r="F45" s="29">
        <f t="shared" si="0"/>
        <v>-119.7</v>
      </c>
      <c r="G45" s="29">
        <f t="shared" si="1"/>
        <v>270.3</v>
      </c>
    </row>
    <row r="46" spans="1:7" ht="25.5">
      <c r="A46" s="38">
        <v>38</v>
      </c>
      <c r="B46" s="55" t="s">
        <v>117</v>
      </c>
      <c r="C46" s="53">
        <v>10.3</v>
      </c>
      <c r="D46" s="53"/>
      <c r="E46" s="53"/>
      <c r="F46" s="29">
        <f t="shared" si="0"/>
        <v>0</v>
      </c>
      <c r="G46" s="29">
        <f t="shared" si="1"/>
        <v>10.3</v>
      </c>
    </row>
    <row r="47" spans="1:7" ht="12.75">
      <c r="A47" s="38">
        <v>39</v>
      </c>
      <c r="B47" s="55" t="s">
        <v>118</v>
      </c>
      <c r="C47" s="53">
        <v>16</v>
      </c>
      <c r="D47" s="53"/>
      <c r="E47" s="53"/>
      <c r="F47" s="29">
        <f t="shared" si="0"/>
        <v>0</v>
      </c>
      <c r="G47" s="29">
        <f t="shared" si="1"/>
        <v>16</v>
      </c>
    </row>
    <row r="48" spans="1:7" ht="25.5">
      <c r="A48" s="38">
        <v>40</v>
      </c>
      <c r="B48" s="55" t="s">
        <v>119</v>
      </c>
      <c r="C48" s="53">
        <v>51</v>
      </c>
      <c r="D48" s="53"/>
      <c r="E48" s="53"/>
      <c r="F48" s="29">
        <f t="shared" si="0"/>
        <v>0</v>
      </c>
      <c r="G48" s="29">
        <f t="shared" si="1"/>
        <v>51</v>
      </c>
    </row>
    <row r="49" spans="1:7" ht="12.75">
      <c r="A49" s="38">
        <v>41</v>
      </c>
      <c r="B49" s="55" t="s">
        <v>120</v>
      </c>
      <c r="C49" s="53">
        <v>34.7</v>
      </c>
      <c r="D49" s="53"/>
      <c r="E49" s="53"/>
      <c r="F49" s="29">
        <f t="shared" si="0"/>
        <v>0</v>
      </c>
      <c r="G49" s="29">
        <f t="shared" si="1"/>
        <v>34.7</v>
      </c>
    </row>
    <row r="50" spans="1:7" ht="25.5">
      <c r="A50" s="38">
        <v>42</v>
      </c>
      <c r="B50" s="55" t="s">
        <v>121</v>
      </c>
      <c r="C50" s="53">
        <v>71.6</v>
      </c>
      <c r="D50" s="53"/>
      <c r="E50" s="53"/>
      <c r="F50" s="29">
        <f t="shared" si="0"/>
        <v>0</v>
      </c>
      <c r="G50" s="29">
        <f t="shared" si="1"/>
        <v>71.6</v>
      </c>
    </row>
    <row r="51" spans="1:7" ht="25.5">
      <c r="A51" s="38">
        <v>43</v>
      </c>
      <c r="B51" s="55" t="s">
        <v>122</v>
      </c>
      <c r="C51" s="53">
        <v>15</v>
      </c>
      <c r="D51" s="58"/>
      <c r="E51" s="58"/>
      <c r="F51" s="29">
        <f t="shared" si="0"/>
        <v>0</v>
      </c>
      <c r="G51" s="29">
        <f t="shared" si="1"/>
        <v>15</v>
      </c>
    </row>
    <row r="52" spans="1:7" ht="12.75">
      <c r="A52" s="38">
        <v>44</v>
      </c>
      <c r="B52" s="55" t="s">
        <v>205</v>
      </c>
      <c r="C52" s="53">
        <v>800</v>
      </c>
      <c r="D52" s="58"/>
      <c r="E52" s="58">
        <v>-800</v>
      </c>
      <c r="F52" s="29">
        <f t="shared" si="0"/>
        <v>-800</v>
      </c>
      <c r="G52" s="29">
        <f t="shared" si="1"/>
        <v>0</v>
      </c>
    </row>
    <row r="53" spans="1:7" ht="12.75">
      <c r="A53" s="38">
        <v>45</v>
      </c>
      <c r="B53" s="55" t="s">
        <v>123</v>
      </c>
      <c r="C53" s="53">
        <v>115</v>
      </c>
      <c r="D53" s="58"/>
      <c r="E53" s="58"/>
      <c r="F53" s="29">
        <f t="shared" si="0"/>
        <v>0</v>
      </c>
      <c r="G53" s="29">
        <f t="shared" si="1"/>
        <v>115</v>
      </c>
    </row>
    <row r="54" spans="1:7" s="34" customFormat="1" ht="15.75">
      <c r="A54" s="78"/>
      <c r="B54" s="8" t="s">
        <v>9</v>
      </c>
      <c r="C54" s="64">
        <f>SUM(C9:C53)</f>
        <v>19092.5</v>
      </c>
      <c r="D54" s="64">
        <f>SUM(D9:D53)</f>
        <v>0</v>
      </c>
      <c r="E54" s="64">
        <f>SUM(E9:E53)</f>
        <v>-800</v>
      </c>
      <c r="F54" s="64">
        <f>SUM(F9:F53)</f>
        <v>-800</v>
      </c>
      <c r="G54" s="64">
        <f>SUM(G9:G53)</f>
        <v>18292.5</v>
      </c>
    </row>
  </sheetData>
  <sheetProtection/>
  <mergeCells count="8">
    <mergeCell ref="C6:C7"/>
    <mergeCell ref="D6:F6"/>
    <mergeCell ref="G6:G7"/>
    <mergeCell ref="A1:G1"/>
    <mergeCell ref="A2:G2"/>
    <mergeCell ref="A5:G5"/>
    <mergeCell ref="A6:A7"/>
    <mergeCell ref="B6:B7"/>
  </mergeCells>
  <printOptions horizontalCentered="1"/>
  <pageMargins left="0.5905511811023623" right="0.5905511811023623" top="0.1968503937007874" bottom="0.1968503937007874" header="0.5118110236220472" footer="0.5118110236220472"/>
  <pageSetup fitToHeight="1" fitToWidth="1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G15"/>
  <sheetViews>
    <sheetView zoomScalePageLayoutView="0" workbookViewId="0" topLeftCell="A1">
      <selection activeCell="C6" sqref="C6:G7"/>
    </sheetView>
  </sheetViews>
  <sheetFormatPr defaultColWidth="9.140625" defaultRowHeight="12.75"/>
  <cols>
    <col min="1" max="1" width="4.7109375" style="31" customWidth="1"/>
    <col min="2" max="2" width="59.28125" style="31" customWidth="1"/>
    <col min="3" max="7" width="14.00390625" style="31" customWidth="1"/>
    <col min="8" max="16384" width="9.140625" style="31" customWidth="1"/>
  </cols>
  <sheetData>
    <row r="1" spans="1:7" ht="18.75" customHeight="1">
      <c r="A1" s="105" t="s">
        <v>131</v>
      </c>
      <c r="B1" s="105"/>
      <c r="C1" s="105"/>
      <c r="D1" s="105"/>
      <c r="E1" s="105"/>
      <c r="F1" s="105"/>
      <c r="G1" s="105"/>
    </row>
    <row r="2" spans="1:5" ht="18">
      <c r="A2" s="106" t="s">
        <v>127</v>
      </c>
      <c r="B2" s="106"/>
      <c r="C2" s="106"/>
      <c r="D2" s="106"/>
      <c r="E2" s="106"/>
    </row>
    <row r="3" spans="1:3" ht="28.5" customHeight="1" hidden="1">
      <c r="A3" s="65"/>
      <c r="B3" s="65"/>
      <c r="C3" s="68"/>
    </row>
    <row r="4" spans="1:3" ht="14.25" customHeight="1">
      <c r="A4" s="65"/>
      <c r="B4" s="65"/>
      <c r="C4" s="68"/>
    </row>
    <row r="5" spans="1:5" ht="14.25" customHeight="1">
      <c r="A5" s="110" t="s">
        <v>130</v>
      </c>
      <c r="B5" s="110"/>
      <c r="C5" s="110"/>
      <c r="D5" s="110"/>
      <c r="E5" s="110"/>
    </row>
    <row r="6" spans="1:7" s="2" customFormat="1" ht="21" customHeight="1">
      <c r="A6" s="102" t="s">
        <v>8</v>
      </c>
      <c r="B6" s="103" t="s">
        <v>13</v>
      </c>
      <c r="C6" s="100" t="s">
        <v>201</v>
      </c>
      <c r="D6" s="104" t="s">
        <v>194</v>
      </c>
      <c r="E6" s="104"/>
      <c r="F6" s="104"/>
      <c r="G6" s="100" t="s">
        <v>220</v>
      </c>
    </row>
    <row r="7" spans="1:7" s="70" customFormat="1" ht="59.25" customHeight="1">
      <c r="A7" s="102"/>
      <c r="B7" s="103"/>
      <c r="C7" s="100"/>
      <c r="D7" s="75" t="s">
        <v>138</v>
      </c>
      <c r="E7" s="75" t="s">
        <v>139</v>
      </c>
      <c r="F7" s="75" t="s">
        <v>140</v>
      </c>
      <c r="G7" s="100"/>
    </row>
    <row r="8" spans="1:7" s="2" customFormat="1" ht="14.25" customHeigh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14.25" customHeight="1">
      <c r="A9" s="39">
        <v>1</v>
      </c>
      <c r="B9" s="71" t="s">
        <v>132</v>
      </c>
      <c r="C9" s="54">
        <v>150</v>
      </c>
      <c r="D9" s="26"/>
      <c r="E9" s="26"/>
      <c r="F9" s="26">
        <f>SUM(D9:E9)</f>
        <v>0</v>
      </c>
      <c r="G9" s="26">
        <f>C9+F9</f>
        <v>150</v>
      </c>
    </row>
    <row r="10" spans="1:7" ht="14.25" customHeight="1">
      <c r="A10" s="39">
        <v>2</v>
      </c>
      <c r="B10" s="71" t="s">
        <v>133</v>
      </c>
      <c r="C10" s="54">
        <f>SUM(C11:C14)</f>
        <v>1030</v>
      </c>
      <c r="D10" s="54">
        <f>SUM(D11:D14)</f>
        <v>0</v>
      </c>
      <c r="E10" s="54">
        <f>SUM(E11:E14)</f>
        <v>0</v>
      </c>
      <c r="F10" s="54">
        <f>SUM(F11:F14)</f>
        <v>0</v>
      </c>
      <c r="G10" s="54">
        <f>SUM(G11:G14)</f>
        <v>1030</v>
      </c>
    </row>
    <row r="11" spans="1:7" ht="14.25" customHeight="1">
      <c r="A11" s="38">
        <v>3</v>
      </c>
      <c r="B11" s="72" t="s">
        <v>134</v>
      </c>
      <c r="C11" s="53">
        <v>350</v>
      </c>
      <c r="D11" s="28"/>
      <c r="E11" s="28"/>
      <c r="F11" s="26">
        <f>SUM(D11:E11)</f>
        <v>0</v>
      </c>
      <c r="G11" s="26">
        <f>C11+F11</f>
        <v>350</v>
      </c>
    </row>
    <row r="12" spans="1:7" ht="14.25" customHeight="1">
      <c r="A12" s="38">
        <v>4</v>
      </c>
      <c r="B12" s="72" t="s">
        <v>135</v>
      </c>
      <c r="C12" s="53">
        <v>100</v>
      </c>
      <c r="D12" s="26"/>
      <c r="E12" s="26"/>
      <c r="F12" s="26">
        <f>SUM(D12:E12)</f>
        <v>0</v>
      </c>
      <c r="G12" s="26">
        <f>C12+F12</f>
        <v>100</v>
      </c>
    </row>
    <row r="13" spans="1:7" ht="66.75" customHeight="1">
      <c r="A13" s="38">
        <v>5</v>
      </c>
      <c r="B13" s="72" t="s">
        <v>136</v>
      </c>
      <c r="C13" s="53">
        <v>404</v>
      </c>
      <c r="D13" s="26"/>
      <c r="E13" s="26"/>
      <c r="F13" s="26">
        <f>SUM(D13:E13)</f>
        <v>0</v>
      </c>
      <c r="G13" s="26">
        <f>C13+F13</f>
        <v>404</v>
      </c>
    </row>
    <row r="14" spans="1:7" ht="12.75">
      <c r="A14" s="38">
        <v>6</v>
      </c>
      <c r="B14" s="72" t="s">
        <v>137</v>
      </c>
      <c r="C14" s="53">
        <v>176</v>
      </c>
      <c r="D14" s="26"/>
      <c r="E14" s="26"/>
      <c r="F14" s="26">
        <f>SUM(D14:E14)</f>
        <v>0</v>
      </c>
      <c r="G14" s="26">
        <f>C14+F14</f>
        <v>176</v>
      </c>
    </row>
    <row r="15" spans="1:7" ht="12.75">
      <c r="A15" s="3"/>
      <c r="B15" s="8" t="s">
        <v>9</v>
      </c>
      <c r="C15" s="22">
        <f>C9+C10</f>
        <v>1180</v>
      </c>
      <c r="D15" s="22">
        <f>D9+D10</f>
        <v>0</v>
      </c>
      <c r="E15" s="22">
        <f>E9+E10</f>
        <v>0</v>
      </c>
      <c r="F15" s="22">
        <f>F9+F10</f>
        <v>0</v>
      </c>
      <c r="G15" s="22">
        <f>G9+G10</f>
        <v>1180</v>
      </c>
    </row>
  </sheetData>
  <sheetProtection/>
  <mergeCells count="8">
    <mergeCell ref="C6:C7"/>
    <mergeCell ref="D6:F6"/>
    <mergeCell ref="G6:G7"/>
    <mergeCell ref="A1:G1"/>
    <mergeCell ref="A2:E2"/>
    <mergeCell ref="A5:E5"/>
    <mergeCell ref="A6:A7"/>
    <mergeCell ref="B6:B7"/>
  </mergeCells>
  <printOptions horizontalCentered="1"/>
  <pageMargins left="0.5905511811023623" right="0.5905511811023623" top="0.1968503937007874" bottom="0.1968503937007874" header="0.5118110236220472" footer="0.511811023622047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2020-08-28T00:18:01Z</cp:lastPrinted>
  <dcterms:created xsi:type="dcterms:W3CDTF">1996-10-08T23:32:33Z</dcterms:created>
  <dcterms:modified xsi:type="dcterms:W3CDTF">2020-08-28T00:19:02Z</dcterms:modified>
  <cp:category/>
  <cp:version/>
  <cp:contentType/>
  <cp:contentStatus/>
</cp:coreProperties>
</file>